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Заголовочная" sheetId="1" r:id="rId1"/>
    <sheet name="Фин состояние" sheetId="2" r:id="rId2"/>
    <sheet name="поступления" sheetId="3" r:id="rId3"/>
    <sheet name="выплаты" sheetId="4" r:id="rId4"/>
    <sheet name="временное и справочно" sheetId="5" r:id="rId5"/>
    <sheet name="сведения" sheetId="6" r:id="rId6"/>
    <sheet name="Лист1" sheetId="7" r:id="rId7"/>
  </sheets>
  <definedNames>
    <definedName name="_xlnm.Print_Area" localSheetId="4">'временное и справочно'!$A$1:$C$33</definedName>
  </definedNames>
  <calcPr fullCalcOnLoad="1"/>
</workbook>
</file>

<file path=xl/sharedStrings.xml><?xml version="1.0" encoding="utf-8"?>
<sst xmlns="http://schemas.openxmlformats.org/spreadsheetml/2006/main" count="606" uniqueCount="389">
  <si>
    <t>цели деятельности учреждения (подразделения) в соответствии с федеральными законами, иными нормативными (муниципальными) правовыми актами и уставом учреждения (положением подразделения);</t>
  </si>
  <si>
    <t>общая балансовая стоимость движимого государственного (муниципального) имущества на дату составления Плана, в том числе балансовая стоимость особо ценного движимого имущества;</t>
  </si>
  <si>
    <t>иная информация по решению органа, осуществляющего функции и полномочия учредителя.</t>
  </si>
  <si>
    <t>наименование учреждения</t>
  </si>
  <si>
    <t>наименование органа, осуществляющего функции и полномочия учредителя</t>
  </si>
  <si>
    <t xml:space="preserve">дополнительные реквизиты, идентифицирующие учреждение (подразделение) </t>
  </si>
  <si>
    <t xml:space="preserve"> ПЛАН ФИНАНСОВО-ХОЗЯЙСТВЕННОЙ ДЕЯТЕЛЬНОСТИ ГОСУДАРСТВЕННОГО (МУНИЦИПАЛЬНОГО) УЧРЕЖДЕНИЯ</t>
  </si>
  <si>
    <t>адрес фактического местонахождения</t>
  </si>
  <si>
    <t>идентификационный номер налогоплательщика (ИНН)</t>
  </si>
  <si>
    <t>значение кода причины постановки на учет (КПП) учреждения (подразделения)</t>
  </si>
  <si>
    <t>код по реестру участников бюджетного процесса</t>
  </si>
  <si>
    <t>финансовый год (финансовый год и плановый период)</t>
  </si>
  <si>
    <t>наименование единиц измерения показателей, включаемых в План &lt;*&gt; и их коды по Общероссийскому классификатору единиц измерения (ОКЕИ) и (или) Общероссийскому классификатору валют (ОКВ)</t>
  </si>
  <si>
    <t>рубли</t>
  </si>
  <si>
    <r>
      <t>виды деятельности учреждения (подразделения)</t>
    </r>
    <r>
      <rPr>
        <sz val="12"/>
        <rFont val="Times New Roman"/>
        <family val="1"/>
      </rPr>
      <t>, относящиеся к его основным видам деятельности в соответствии с уставом учреждения (положением подразделения)</t>
    </r>
  </si>
  <si>
    <r>
      <t>перечень услуг (работ)</t>
    </r>
    <r>
      <rPr>
        <sz val="12"/>
        <rFont val="Times New Roman"/>
        <family val="1"/>
      </rPr>
      <t>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осуществляется, в том числе за плату</t>
    </r>
  </si>
  <si>
    <t>приобретенного учреждением (подразделением) за счет выделенных собственником имущества учреждения средств</t>
  </si>
  <si>
    <t>приобретенного учреждением (подразделением) за счет доходов, полученных от иной приносящей доход деятельности)</t>
  </si>
  <si>
    <r>
      <t xml:space="preserve">общая балансовая стоимость недвижимого государственного (муниципального)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управления, </t>
    </r>
    <r>
      <rPr>
        <sz val="12"/>
        <color indexed="10"/>
        <rFont val="Times New Roman"/>
        <family val="1"/>
      </rPr>
      <t>в том числе</t>
    </r>
  </si>
  <si>
    <t>Таблица 1</t>
  </si>
  <si>
    <t xml:space="preserve">        Показатели финансового состояния учреждения (подразделения)</t>
  </si>
  <si>
    <t>N п/п</t>
  </si>
  <si>
    <t>Наименование показателя</t>
  </si>
  <si>
    <t>Сумма, тыс. руб.</t>
  </si>
  <si>
    <t>Нефинансовые активы, всего:</t>
  </si>
  <si>
    <t>в том числе:</t>
  </si>
  <si>
    <t>Финансовые активы, всего:</t>
  </si>
  <si>
    <t>Обязательства, всего:</t>
  </si>
  <si>
    <t>из них:   недвижимое имущество, всего:</t>
  </si>
  <si>
    <t xml:space="preserve">           особо ценное движимое имущество, всего:</t>
  </si>
  <si>
    <t xml:space="preserve">                 в том числе:остаточная стоимость</t>
  </si>
  <si>
    <t>из них:   денежные средства учреждения, всего</t>
  </si>
  <si>
    <t xml:space="preserve">              в том числе:денежные средства учреждения на счетах</t>
  </si>
  <si>
    <t xml:space="preserve">       денежные средства учреждения, размещенные на депозиты в кредитной организации</t>
  </si>
  <si>
    <t xml:space="preserve">             иные финансовые инструменты</t>
  </si>
  <si>
    <t xml:space="preserve">             дебиторская задолженность по доходам</t>
  </si>
  <si>
    <t xml:space="preserve">             дебиторская задолженность по расходам</t>
  </si>
  <si>
    <t>из них:   долговые обязательства</t>
  </si>
  <si>
    <t xml:space="preserve">             кредиторская задолженность:</t>
  </si>
  <si>
    <t xml:space="preserve">                 в том числе: просроченная кредиторская задолженность</t>
  </si>
  <si>
    <t>1.</t>
  </si>
  <si>
    <t>2.</t>
  </si>
  <si>
    <t>3.</t>
  </si>
  <si>
    <t>Таблица 2</t>
  </si>
  <si>
    <t>Показатели по поступлениям</t>
  </si>
  <si>
    <t>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</si>
  <si>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</si>
  <si>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</si>
  <si>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</si>
  <si>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</si>
  <si>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</si>
  <si>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</si>
  <si>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</si>
  <si>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</si>
  <si>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</si>
  <si>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</si>
  <si>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</si>
  <si>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</si>
  <si>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</si>
  <si>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</si>
  <si>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</si>
  <si>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</si>
  <si>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</si>
  <si>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</si>
  <si>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</si>
  <si>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</si>
  <si>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</si>
  <si>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</si>
  <si>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</si>
  <si>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</si>
  <si>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</si>
  <si>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социальные и иные выплаты населению, всего, из них:</t>
  </si>
  <si>
    <t>уплату налогов, сборов и иных платежей, всего, из них:</t>
  </si>
  <si>
    <t>Выплаты по расходам, всего, в том числе на:</t>
  </si>
  <si>
    <t xml:space="preserve"> выплаты персоналу всего, из них:</t>
  </si>
  <si>
    <t>безвозмездные перечисления организациям</t>
  </si>
  <si>
    <t>Поступления от доходов, всего, в том числе:</t>
  </si>
  <si>
    <t>Поступление финансовых активов, всего, из них:</t>
  </si>
  <si>
    <t>Выбытие финансовых активов, всего, из них:</t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</si>
  <si>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</si>
  <si>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</si>
  <si>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</si>
  <si>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</si>
  <si>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</si>
  <si>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</si>
  <si>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</si>
  <si>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</si>
  <si>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на закупку товаров работ, услуг по году начала закупки:</t>
  </si>
  <si>
    <t>0001</t>
  </si>
  <si>
    <t>Выплаты по расходам на закупку товаров, работ, услуг всего, в том числе:</t>
  </si>
  <si>
    <t>на оплату контрактов заключенных до начала очередного финансового года:</t>
  </si>
  <si>
    <t>Таблица 3</t>
  </si>
  <si>
    <t>Сумма (руб., с точностью до двух знаков после запятой - 0,00)</t>
  </si>
  <si>
    <t>Поступление</t>
  </si>
  <si>
    <t>Выбытие</t>
  </si>
  <si>
    <t>Сведения о средствах, поступающих</t>
  </si>
  <si>
    <t xml:space="preserve"> во временное распоряжение учреждения (подразделения)</t>
  </si>
  <si>
    <t>(очередной финансовый год)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</si>
  <si>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</si>
  <si>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</si>
  <si>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</si>
  <si>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</si>
  <si>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</si>
  <si>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</si>
  <si>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                                                   УТВЕРЖДАЮ</t>
  </si>
  <si>
    <t>Наименование субсидии</t>
  </si>
  <si>
    <t>Код субсидии</t>
  </si>
  <si>
    <t>Код объекта ФАИП</t>
  </si>
  <si>
    <t>Разрешенный к использованию остаток субсидии прошлых лет на начало 20__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</si>
  <si>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</si>
  <si>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</si>
  <si>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</si>
  <si>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</si>
  <si>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</si>
  <si>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</si>
  <si>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</si>
  <si>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СВЕДЕНИЯ</t>
  </si>
  <si>
    <t>ОБ ОПЕРАЦИЯХ С ЦЕЛЕВЫМИ СУБСИДИЯМИ, ПРЕДОСТАВЛЕННЫМИ</t>
  </si>
  <si>
    <t>КОДЫ</t>
  </si>
  <si>
    <t>0501016</t>
  </si>
  <si>
    <t>Форма по ОКУД</t>
  </si>
  <si>
    <t>Дата</t>
  </si>
  <si>
    <t>по ОКПО</t>
  </si>
  <si>
    <t>Дата представления предыдущих Сведений</t>
  </si>
  <si>
    <t>ИНН/КПП</t>
  </si>
  <si>
    <t xml:space="preserve">Государственное (муниципальное) учреждение (подразделение)                                    </t>
  </si>
  <si>
    <t>Наименование бюджета</t>
  </si>
  <si>
    <t xml:space="preserve">Наименование органа, осуществляющего функции и полномочия учредителя </t>
  </si>
  <si>
    <t>по ОКТМО</t>
  </si>
  <si>
    <t>Глава по БК</t>
  </si>
  <si>
    <t xml:space="preserve">Наименование органа, осуществляющего ведение лицевого счета </t>
  </si>
  <si>
    <t xml:space="preserve">Единица измерения: руб. (с точностью до второго десятичного знака)        </t>
  </si>
  <si>
    <t>по ОКЕИ</t>
  </si>
  <si>
    <t>(наименование иностранной валюты)</t>
  </si>
  <si>
    <t>по ОКВ</t>
  </si>
  <si>
    <t xml:space="preserve">                   </t>
  </si>
  <si>
    <t xml:space="preserve"> Остаток средств на начало года </t>
  </si>
  <si>
    <t>Номер страницы</t>
  </si>
  <si>
    <t>Всего страниц</t>
  </si>
  <si>
    <t>Руководитель</t>
  </si>
  <si>
    <t>___________________</t>
  </si>
  <si>
    <t>(подпись)</t>
  </si>
  <si>
    <t>(расшифровка подписи)</t>
  </si>
  <si>
    <t>Руководитель финансово-экономической службы</t>
  </si>
  <si>
    <t>(должность)</t>
  </si>
  <si>
    <t>Ответственный исполнитель</t>
  </si>
  <si>
    <t>________</t>
  </si>
  <si>
    <t>(телефон)</t>
  </si>
  <si>
    <t>ОТМЕТКА ОРГАНА, ОСУЩЕСТВЛЯЮЩЕГО ВЕДЕНИЕ ЛИЦЕВОГО СЧЕТА, О ПРИНЯТИИ НАСТОЯЩИХ СВЕДЕНИЙ</t>
  </si>
  <si>
    <t>____________</t>
  </si>
  <si>
    <t>_________</t>
  </si>
  <si>
    <t>"____"__________20___г.</t>
  </si>
  <si>
    <t>к Порядку составления и утверждения</t>
  </si>
  <si>
    <t>планов финансово-хозяйственной</t>
  </si>
  <si>
    <t>Код видов расходов ________________________________________________________</t>
  </si>
  <si>
    <t>Источник финансового обеспечения __________________________________________</t>
  </si>
  <si>
    <t xml:space="preserve">            1.1. 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</si>
  <si>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</si>
  <si>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</si>
  <si>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</si>
  <si>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</si>
  <si>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</si>
  <si>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(1 + гр. 8 / 100) x 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</si>
  <si>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</si>
  <si>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</si>
  <si>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</si>
  <si>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</si>
  <si>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</si>
  <si>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</si>
  <si>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</si>
  <si>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</si>
  <si>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</si>
  <si>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</si>
  <si>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</si>
  <si>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</si>
  <si>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</si>
  <si>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</si>
  <si>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</si>
  <si>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</si>
  <si>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</si>
  <si>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1.1.</t>
  </si>
  <si>
    <t>1.2.</t>
  </si>
  <si>
    <t>1.3.</t>
  </si>
  <si>
    <t>2.1.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</si>
  <si>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</si>
  <si>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</si>
  <si>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</si>
  <si>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</si>
  <si>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</si>
  <si>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&lt;*&gt;</t>
  </si>
  <si>
    <t>2.5.</t>
  </si>
  <si>
    <t>Страховые взносы в Федеральный фонд обязательного медицинского страхования, всего (по ставке 5,1%)</t>
  </si>
  <si>
    <t xml:space="preserve">    --------------------------------</t>
  </si>
  <si>
    <t>&lt;*&gt;   Указываются   страховые  тарифы,  дифференцированные  по  классам</t>
  </si>
  <si>
    <t>профессионального  риска,  установленные  Федеральным законом от 22 декабря</t>
  </si>
  <si>
    <t>2005   г.    N  179-ФЗ  "О  страховых  тарифах  на  обязательное социальное</t>
  </si>
  <si>
    <t>страхование  от  несчастных  случаев  на  производстве  и  профессиональных</t>
  </si>
  <si>
    <t>заболеваний  на  2006 год" (Собрание законодательства Российской Федерации,</t>
  </si>
  <si>
    <t>2005, N 52, ст. 5592; 2015, N 51, ст. 7233).</t>
  </si>
  <si>
    <t>Размер одной выплаты, руб.</t>
  </si>
  <si>
    <t>Количество выплат в год</t>
  </si>
  <si>
    <t>Общая сумма выплат, руб. (гр. 3 x гр. 4)</t>
  </si>
  <si>
    <t>Налоговая база, руб.</t>
  </si>
  <si>
    <t>Ставка налога, %</t>
  </si>
  <si>
    <t>Сумма исчисленного налога, подлежащего уплате, руб. (гр. 3 x гр. 4 / 100)</t>
  </si>
  <si>
    <t>Количество номеров</t>
  </si>
  <si>
    <t>Количество платежей в год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</si>
  <si>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</si>
  <si>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</si>
  <si>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</si>
  <si>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 3 x гр. 4)</t>
  </si>
  <si>
    <t>Размер потребления ресурсов</t>
  </si>
  <si>
    <t>Тариф (с учетом НДС), руб.</t>
  </si>
  <si>
    <t>Индексация, %</t>
  </si>
  <si>
    <t>Сумма, руб. (гр. 4 x гр. 5 x гр. 6)</t>
  </si>
  <si>
    <t>Количество</t>
  </si>
  <si>
    <t>Ставка арендной платы</t>
  </si>
  <si>
    <t>Стоимость с учетом НДС, руб.</t>
  </si>
  <si>
    <t>Объект</t>
  </si>
  <si>
    <t>Количество работ (услуг)</t>
  </si>
  <si>
    <t>Стоимость работ (услуг), руб.</t>
  </si>
  <si>
    <t>Количество договоров</t>
  </si>
  <si>
    <t>Стоимость услуги, руб.</t>
  </si>
  <si>
    <t>Средняя стоимость, руб.</t>
  </si>
  <si>
    <t>Сумма, руб. (гр. 2 x гр. 3)</t>
  </si>
  <si>
    <t xml:space="preserve">деятельности муниципальных  </t>
  </si>
  <si>
    <t>учреждений Максатихинского района</t>
  </si>
  <si>
    <t xml:space="preserve"> Расчеты (обоснования)</t>
  </si>
  <si>
    <t>к плану финансово-хозяйственной деятельности</t>
  </si>
  <si>
    <t>государственного (муниципального) учреждения</t>
  </si>
  <si>
    <t>1. Расчеты (обоснования) выплат персоналу (строка 210)</t>
  </si>
  <si>
    <t xml:space="preserve"> 1.2. Расчеты (обоснования) выплат персоналу при направлении</t>
  </si>
  <si>
    <t>в служебные командировки</t>
  </si>
  <si>
    <t>1.3. Расчеты (обоснования) выплат персоналу по уходу</t>
  </si>
  <si>
    <t xml:space="preserve"> за ребенком</t>
  </si>
  <si>
    <t>Итого</t>
  </si>
  <si>
    <t>в том числе:       по ставке 22,0%</t>
  </si>
  <si>
    <t xml:space="preserve">                                 по ставке 10,0%</t>
  </si>
  <si>
    <t>х</t>
  </si>
  <si>
    <t xml:space="preserve">                                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</si>
  <si>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всего,</t>
  </si>
  <si>
    <t xml:space="preserve"> в том числе: обязательное социальное страхование на случай временной нетрудоспособности и в связи с материнством по ставке 2,9%</t>
  </si>
  <si>
    <t xml:space="preserve"> 6.5. Расчет (обоснование) расходов на оплату работ, услуг</t>
  </si>
  <si>
    <t>по содержанию имущества</t>
  </si>
  <si>
    <t>6.4. Расчет (обоснование) расходов на оплату аренды имущества</t>
  </si>
  <si>
    <t xml:space="preserve"> 6.3. Расчет (обоснование) расходов на оплату коммунальных услуг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</si>
  <si>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</si>
  <si>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</si>
  <si>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6. Расчет (обоснование) расходов на закупку товаров, работ, услуг</t>
  </si>
  <si>
    <t xml:space="preserve"> 5. Расчет (обоснование) прочих расходов (кроме расходов</t>
  </si>
  <si>
    <t xml:space="preserve"> на закупку товаров, работ, услуг)</t>
  </si>
  <si>
    <t xml:space="preserve">  4. Расчет (обоснование) расходов на безвозмездные</t>
  </si>
  <si>
    <t xml:space="preserve"> перечисления организациям</t>
  </si>
  <si>
    <t xml:space="preserve"> 3. Расчет (обоснование) расходов на уплату налогов,</t>
  </si>
  <si>
    <t>сборов и иных платежей</t>
  </si>
  <si>
    <t>2. Расчеты (обоснования) расходов на социальные и иные</t>
  </si>
  <si>
    <t xml:space="preserve">   выплаты населению</t>
  </si>
  <si>
    <t>1.4. Расчеты (обоснования) страховых взносов на обязательное</t>
  </si>
  <si>
    <t>страхование в Пенсионный фонд Российской Федерации, в Фонд</t>
  </si>
  <si>
    <t>социального страхования Российской Федерации, в Федеральный</t>
  </si>
  <si>
    <t xml:space="preserve"> фонд обязательного медицинского страхования</t>
  </si>
  <si>
    <t xml:space="preserve"> 6.6. Расчет (обоснование) расходов на оплату прочих работ, услуг</t>
  </si>
  <si>
    <t>6.7. Расчет (обоснование) расходов на приобретение основных</t>
  </si>
  <si>
    <t>средств, материальных запасов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</si>
  <si>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</si>
  <si>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</si>
  <si>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</si>
  <si>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</si>
  <si>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</si>
  <si>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Уплата иных платежей</t>
  </si>
  <si>
    <t>Уплата налога на имущество организаций и земельного налога</t>
  </si>
  <si>
    <t>Закупка товаров, работ, услуг в целях капитального ремонта государственного (муниципального) имущества</t>
  </si>
  <si>
    <t>УТВЕРЖДАЮ</t>
  </si>
  <si>
    <t>283Ц0995</t>
  </si>
  <si>
    <t>1.0702.122011075П</t>
  </si>
  <si>
    <t>1.0702.122012002Г</t>
  </si>
  <si>
    <t>1.0702.12201S023Г</t>
  </si>
  <si>
    <t>1.0702.12201S025Г</t>
  </si>
  <si>
    <t>1.0707.12501S024Г</t>
  </si>
  <si>
    <t>2.0401.125022001В</t>
  </si>
  <si>
    <t>2.0702.122012083В</t>
  </si>
  <si>
    <t>2.0705.124012001В</t>
  </si>
  <si>
    <t>4.0702.4219901000</t>
  </si>
  <si>
    <t>1.0702.12201S923Г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</si>
  <si>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</si>
  <si>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</si>
  <si>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</si>
  <si>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Субсидия на иные цели по общему образованию на оплату кредиторской задолженности</t>
  </si>
  <si>
    <t>Субсидия по прохожению курсовой подготовки,переподготовки и повышению квалификации кадров</t>
  </si>
  <si>
    <t>Услуги связи</t>
  </si>
  <si>
    <t>Транспортные услуги</t>
  </si>
  <si>
    <t>Прочие услуги</t>
  </si>
  <si>
    <t>Увеличение стоимости основных средств</t>
  </si>
  <si>
    <t>Коммунальные услуги</t>
  </si>
  <si>
    <t>Работы,услуги по содержанию имущества</t>
  </si>
  <si>
    <t>Увеличение стоимости материальных запасов</t>
  </si>
  <si>
    <t>57500000000000000000180</t>
  </si>
  <si>
    <t>2.0702.122012083В.244.223</t>
  </si>
  <si>
    <t>Начальник Управления образования</t>
  </si>
  <si>
    <t>___________________________Морозова Н.Д.</t>
  </si>
  <si>
    <t xml:space="preserve">                          подпись               расшифровка подписи</t>
  </si>
  <si>
    <t>муниципальное бюджетное общеобразовательное учреждение "Ривзаводская средняя общеобразовательная школа"</t>
  </si>
  <si>
    <t>Управление образования администрации Максатихинского района Тверской области</t>
  </si>
  <si>
    <t xml:space="preserve"> реализация в пределах муниципального задания основных общеобразовательных
программ начального общего, основного общего, дополнительного образования
детей
</t>
  </si>
  <si>
    <t xml:space="preserve">реализация   федеральных   государственных   образовательных   стандартов   на
уровнях  дошкольного,   начального   общего,   основного   общего ,среднего(полного) общего образования  и   общеобразовательных программ
</t>
  </si>
  <si>
    <t xml:space="preserve">реализация дополнительного образования в соответствии с образовательными
программами
</t>
  </si>
  <si>
    <t xml:space="preserve">обеспечение как физического, так и эмоционально-нравственного благополучия
каждого обучающегося
</t>
  </si>
  <si>
    <t xml:space="preserve">выявление и развитие способностей школьников, обеспечение непрерывности
системы образования
</t>
  </si>
  <si>
    <t>консультация родителей (законных представителей) по вопросам педагогики</t>
  </si>
  <si>
    <t xml:space="preserve">разработка,   апробация,   внедрение   и  реализация  новых   образовательных
программ     и     педагогических     технологий,     обеспечивающих     высокую
эффективность обучения
</t>
  </si>
  <si>
    <t>медицинское обслуживание и организация питания обучающихся в школе</t>
  </si>
  <si>
    <t>оказание платных дополнительных образовательных услуг</t>
  </si>
  <si>
    <t xml:space="preserve"> реализация гарантированного государством права граждан на получение общедоступного и бесплатного общего образования в пределах федеральных государственных образовательных стандартов</t>
  </si>
  <si>
    <t>формирование общей культуры личности обучающихся на основе усвоения обязательного минимума содержания общеобразовательных программ</t>
  </si>
  <si>
    <t>адаптация обучающихся к жизни в современном обществе</t>
  </si>
  <si>
    <t>создание благоприятных условий для удовлетворения образовательных потребностей обучающихся, для разностороннего развития личности</t>
  </si>
  <si>
    <t>создание основы для осознанного выбора и последующего освоения обучающимися Школы профессиональных образовательных программ</t>
  </si>
  <si>
    <t>воспитание у обучающихся гражданственности, трудолюбия, уважения к правам и свободам человека, любви к окружающей природе, Родине, семье</t>
  </si>
  <si>
    <t xml:space="preserve">формирование интеллектуальной, творческой, духовно-нравственной личности обучающихся
</t>
  </si>
  <si>
    <t>приобщение обучающихся к общечеловеческим ценностям</t>
  </si>
  <si>
    <t>формирование у обучающихся навыков и привычек здорового образа жизни</t>
  </si>
  <si>
    <t>удовлетворение потребностей в дополнительном образовании детей</t>
  </si>
  <si>
    <t>создание благоприятных условий для развития обучающихся, которые содействуют более полной реализации их личностного и интеллектуального потенциала, для организации дополнительного образования обучающихся</t>
  </si>
  <si>
    <t>обучение по дополнительным образовательным программам</t>
  </si>
  <si>
    <t>начальная профессиональная подготовка обучающихся</t>
  </si>
  <si>
    <t>преподавание специальных курсов</t>
  </si>
  <si>
    <t>работа кружков, секций по художественно-эстетической, физкультурно-спортивной направленностям</t>
  </si>
  <si>
    <t>занятия по подготовке детей к школе</t>
  </si>
  <si>
    <t>дополнительное обучение по основам компьютерной грамотности</t>
  </si>
  <si>
    <t>репетиторство с обучающимися других образовательных учреждений</t>
  </si>
  <si>
    <t>консультации (психологические, психолого-педагогические) обучающихся, родителей (законных представителей обучающихся), иных лиц</t>
  </si>
  <si>
    <t>29 299 192,22</t>
  </si>
  <si>
    <t>10 704 487,78</t>
  </si>
  <si>
    <t>5750000000000000130</t>
  </si>
  <si>
    <r>
      <t xml:space="preserve">                                                                   </t>
    </r>
    <r>
      <rPr>
        <u val="single"/>
        <sz val="10"/>
        <rFont val="Courier New"/>
        <family val="3"/>
      </rPr>
      <t xml:space="preserve">Начальник Управления образования </t>
    </r>
  </si>
  <si>
    <t>_____________         Морозова Н.Д.</t>
  </si>
  <si>
    <t xml:space="preserve">                                                            (подпись)     (расшифровка подписи)</t>
  </si>
  <si>
    <t>ГОСУДАРСТВЕННОМУ (МУНИЦИПАЛЬНОМУ) УЧРЕЖДЕНИЮ НА 2017 Г.</t>
  </si>
  <si>
    <t>6932004629/693201001</t>
  </si>
  <si>
    <t>МБОУ "Ривзаводская СОШ"</t>
  </si>
  <si>
    <t>Туманова Е.А.</t>
  </si>
  <si>
    <t>Руководитель по ЭР</t>
  </si>
  <si>
    <t>8-48253-2-24-78</t>
  </si>
  <si>
    <t>Васильева Л.Б.</t>
  </si>
  <si>
    <t>171911, Тверская область, Максатихинский район, п.Ривицкий, ул.Мира,д.16Б</t>
  </si>
  <si>
    <t>1.0702.122011923Н</t>
  </si>
  <si>
    <t>1.0702.122011925Н</t>
  </si>
  <si>
    <t>2.0705.124012001В.112.212</t>
  </si>
  <si>
    <t>Субсидия на организацию трудоустройства подростков</t>
  </si>
  <si>
    <t>2.0401.125022001В.244.226</t>
  </si>
  <si>
    <t>Приложение N 1</t>
  </si>
  <si>
    <t>АУП</t>
  </si>
  <si>
    <t>педагоги</t>
  </si>
  <si>
    <t>обслуж.персонал</t>
  </si>
  <si>
    <t>курсы</t>
  </si>
  <si>
    <t>обязательное социальное страхование от несчастных случаев на производстве и профессиональных заболеваний по ставке 0,2% &lt;*&gt;</t>
  </si>
  <si>
    <t>Телефон</t>
  </si>
  <si>
    <t>Перевозка школьников</t>
  </si>
  <si>
    <t>Проездные билеты и разовые поездки</t>
  </si>
  <si>
    <t>Электроэнергия</t>
  </si>
  <si>
    <t>Вывоз ТБО</t>
  </si>
  <si>
    <t>Дератизация</t>
  </si>
  <si>
    <t>Обслуживание пож.сигнализации</t>
  </si>
  <si>
    <t>Программа</t>
  </si>
  <si>
    <t xml:space="preserve">Медосмотр </t>
  </si>
  <si>
    <t>Трудоустройство детей</t>
  </si>
  <si>
    <t>Приобретение основных средств</t>
  </si>
  <si>
    <t>Приобретение материальных запасов</t>
  </si>
  <si>
    <t>Организация  питания в летнем лагере</t>
  </si>
  <si>
    <t>Организация горячего питания в начальных классах</t>
  </si>
  <si>
    <t>Теплоэнергия</t>
  </si>
  <si>
    <t>Водоснабжение</t>
  </si>
  <si>
    <t>Аккарицидная обработка</t>
  </si>
  <si>
    <t>компенсация матери</t>
  </si>
  <si>
    <t>Исполнение судебных актов РФ</t>
  </si>
  <si>
    <t>1.0702.122011023Н</t>
  </si>
  <si>
    <t>1.0702.122011025Н</t>
  </si>
  <si>
    <t>1.0707.125011024Н</t>
  </si>
  <si>
    <t>Средства во временном распоряжении</t>
  </si>
  <si>
    <t>на 31 марта 2017 г.</t>
  </si>
  <si>
    <t>средства во временном распоряжении</t>
  </si>
  <si>
    <t>6.00000000000000</t>
  </si>
  <si>
    <t>6.0000.0000000000</t>
  </si>
  <si>
    <t xml:space="preserve">                                            "31" марта 2017 г.</t>
  </si>
  <si>
    <t xml:space="preserve">                    от "31" марта  2017г.          </t>
  </si>
  <si>
    <t>"31" марта 2017г.</t>
  </si>
  <si>
    <t xml:space="preserve">  "31" марта 2017 г.</t>
  </si>
  <si>
    <t>«31»марта 2017</t>
  </si>
  <si>
    <t xml:space="preserve">                   на __31 марта___ 2017__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</si>
</sst>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sz val="6"/>
      <name val="Courier New"/>
      <family val="3"/>
    </font>
    <font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</font>
    <font>
      <sz val="1"/>
      <name val="Courier New"/>
      <family val="3"/>
    </font>
    <font>
      <sz val="10"/>
      <color indexed="56"/>
      <name val="Courier New"/>
      <family val="3"/>
    </font>
    <font>
      <u val="single"/>
      <sz val="10"/>
      <color indexed="36"/>
      <name val="Arial"/>
      <family val="2"/>
    </font>
    <font>
      <u val="single"/>
      <sz val="10"/>
      <name val="Courier New"/>
      <family val="3"/>
    </font>
    <font>
      <u val="single"/>
      <sz val="1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shrinkToFit="1" readingOrder="1"/>
    </xf>
    <xf numFmtId="0" fontId="1" fillId="0" borderId="10" xfId="0" applyFont="1" applyBorder="1" applyAlignment="1">
      <alignment horizontal="left" wrapText="1" indent="4" shrinkToFit="1" readingOrder="1"/>
    </xf>
    <xf numFmtId="0" fontId="1" fillId="0" borderId="1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2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left" vertical="top" wrapText="1" indent="3"/>
    </xf>
    <xf numFmtId="0" fontId="1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horizontal="left" vertical="top" wrapText="1" indent="4"/>
    </xf>
    <xf numFmtId="0" fontId="1" fillId="0" borderId="10" xfId="0" applyFont="1" applyBorder="1" applyAlignment="1">
      <alignment horizontal="left" vertical="top" wrapText="1" indent="7"/>
    </xf>
    <xf numFmtId="0" fontId="7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 indent="4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0" fillId="24" borderId="0" xfId="0" applyFill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3" fillId="0" borderId="10" xfId="42" applyBorder="1" applyAlignment="1" applyProtection="1">
      <alignment vertical="top" wrapText="1"/>
      <protection/>
    </xf>
    <xf numFmtId="0" fontId="6" fillId="0" borderId="0" xfId="0" applyFont="1" applyAlignment="1">
      <alignment horizontal="justify"/>
    </xf>
    <xf numFmtId="0" fontId="3" fillId="0" borderId="0" xfId="42" applyAlignment="1" applyProtection="1">
      <alignment horizontal="justify"/>
      <protection/>
    </xf>
    <xf numFmtId="0" fontId="11" fillId="0" borderId="0" xfId="0" applyFont="1" applyAlignment="1">
      <alignment horizontal="justify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5" xfId="0" applyFont="1" applyBorder="1" applyAlignment="1">
      <alignment horizontal="justify"/>
    </xf>
    <xf numFmtId="0" fontId="14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wrapText="1"/>
    </xf>
    <xf numFmtId="0" fontId="14" fillId="0" borderId="14" xfId="0" applyFont="1" applyBorder="1" applyAlignment="1">
      <alignment vertical="top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10" xfId="0" applyBorder="1" applyAlignment="1">
      <alignment horizontal="left"/>
    </xf>
    <xf numFmtId="0" fontId="8" fillId="24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wrapText="1"/>
    </xf>
    <xf numFmtId="0" fontId="1" fillId="25" borderId="10" xfId="0" applyFont="1" applyFill="1" applyBorder="1" applyAlignment="1">
      <alignment wrapText="1"/>
    </xf>
    <xf numFmtId="0" fontId="8" fillId="25" borderId="10" xfId="0" applyFont="1" applyFill="1" applyBorder="1" applyAlignment="1">
      <alignment vertical="top" wrapText="1"/>
    </xf>
    <xf numFmtId="0" fontId="1" fillId="25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26" borderId="1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vertical="top" wrapText="1"/>
    </xf>
    <xf numFmtId="0" fontId="1" fillId="26" borderId="10" xfId="0" applyFont="1" applyFill="1" applyBorder="1" applyAlignment="1">
      <alignment vertical="top" wrapText="1"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26" borderId="0" xfId="0" applyFont="1" applyFill="1" applyAlignment="1">
      <alignment horizontal="right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14" fontId="0" fillId="0" borderId="10" xfId="0" applyNumberFormat="1" applyBorder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justify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2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top"/>
    </xf>
    <xf numFmtId="0" fontId="0" fillId="0" borderId="10" xfId="0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0" fillId="0" borderId="0" xfId="0" applyFont="1" applyAlignment="1">
      <alignment horizontal="center" wrapText="1"/>
    </xf>
    <xf numFmtId="0" fontId="15" fillId="26" borderId="1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1" fontId="15" fillId="26" borderId="10" xfId="0" applyNumberFormat="1" applyFont="1" applyFill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top" wrapText="1"/>
    </xf>
    <xf numFmtId="0" fontId="8" fillId="26" borderId="10" xfId="0" applyFont="1" applyFill="1" applyBorder="1" applyAlignment="1">
      <alignment vertical="top" wrapText="1"/>
    </xf>
    <xf numFmtId="0" fontId="1" fillId="26" borderId="10" xfId="0" applyFont="1" applyFill="1" applyBorder="1" applyAlignment="1">
      <alignment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 wrapText="1"/>
    </xf>
    <xf numFmtId="0" fontId="6" fillId="0" borderId="13" xfId="0" applyFont="1" applyBorder="1" applyAlignment="1">
      <alignment horizontal="center"/>
    </xf>
    <xf numFmtId="14" fontId="0" fillId="0" borderId="10" xfId="0" applyNumberFormat="1" applyFill="1" applyBorder="1" applyAlignment="1">
      <alignment/>
    </xf>
    <xf numFmtId="0" fontId="1" fillId="0" borderId="18" xfId="0" applyFont="1" applyBorder="1" applyAlignment="1">
      <alignment horizontal="left" wrapText="1" indent="4" shrinkToFit="1" readingOrder="1"/>
    </xf>
    <xf numFmtId="0" fontId="1" fillId="0" borderId="12" xfId="0" applyFont="1" applyBorder="1" applyAlignment="1">
      <alignment horizontal="left" wrapText="1" indent="4" shrinkToFit="1" readingOrder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" fillId="0" borderId="10" xfId="42" applyFont="1" applyBorder="1" applyAlignment="1" applyProtection="1">
      <alignment horizontal="center" vertical="top" wrapText="1"/>
      <protection/>
    </xf>
    <xf numFmtId="0" fontId="3" fillId="0" borderId="10" xfId="42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20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0" fillId="0" borderId="21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5" fillId="0" borderId="18" xfId="0" applyFont="1" applyBorder="1" applyAlignment="1">
      <alignment horizontal="left" vertical="top" wrapText="1" indent="4"/>
    </xf>
    <xf numFmtId="0" fontId="15" fillId="0" borderId="20" xfId="0" applyFont="1" applyBorder="1" applyAlignment="1">
      <alignment horizontal="left" vertical="top" wrapText="1" indent="4"/>
    </xf>
    <xf numFmtId="0" fontId="15" fillId="0" borderId="12" xfId="0" applyFont="1" applyBorder="1" applyAlignment="1">
      <alignment horizontal="left" vertical="top" wrapText="1" indent="4"/>
    </xf>
    <xf numFmtId="0" fontId="17" fillId="0" borderId="0" xfId="0" applyFont="1" applyAlignment="1">
      <alignment horizontal="left"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5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FF9BDDC76612EC8352A33BF3FADFA69A1ED89DCA2BF4A0E3ACBC179C7CD1DFA23961E23CD01ECJCH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FF9BDDC76612EC8352A33BF3FADFA69A1EC88DCA0BC4A0E3ACBC179C7ECJDH" TargetMode="External" /><Relationship Id="rId2" Type="http://schemas.openxmlformats.org/officeDocument/2006/relationships/hyperlink" Target="consultantplus://offline/ref=AFF9BDDC76612EC8352A33BF3FADFA69A1ED89DEA2B44A0E3ACBC179C7ECJDH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FF9BDDC76612EC8352A33BF3FADFA69A1ED89DCA2BF4A0E3ACBC179C7ECJDH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1"/>
  <sheetViews>
    <sheetView view="pageLayout" workbookViewId="0" topLeftCell="A49">
      <selection activeCell="B17" sqref="B17"/>
    </sheetView>
  </sheetViews>
  <sheetFormatPr defaultColWidth="9.140625" defaultRowHeight="12.75"/>
  <cols>
    <col min="1" max="1" width="56.140625" style="7" customWidth="1"/>
    <col min="2" max="2" width="54.8515625" style="5" customWidth="1"/>
    <col min="3" max="5" width="9.140625" style="5" customWidth="1"/>
  </cols>
  <sheetData>
    <row r="1" ht="12.75" customHeight="1">
      <c r="B1" s="4" t="s">
        <v>272</v>
      </c>
    </row>
    <row r="2" ht="15.75" customHeight="1">
      <c r="B2" s="88" t="s">
        <v>298</v>
      </c>
    </row>
    <row r="3" ht="15.75" customHeight="1">
      <c r="B3" s="4"/>
    </row>
    <row r="4" ht="15.75" customHeight="1">
      <c r="B4" s="4" t="s">
        <v>299</v>
      </c>
    </row>
    <row r="5" ht="15.75" customHeight="1">
      <c r="B5" s="89" t="s">
        <v>300</v>
      </c>
    </row>
    <row r="6" ht="15.75" customHeight="1">
      <c r="B6" s="90" t="s">
        <v>386</v>
      </c>
    </row>
    <row r="7" ht="15.75" customHeight="1"/>
    <row r="8" ht="15.75">
      <c r="B8" s="66"/>
    </row>
    <row r="9" ht="15.75">
      <c r="A9" s="8"/>
    </row>
    <row r="10" spans="1:2" ht="31.5" customHeight="1">
      <c r="A10" s="137" t="s">
        <v>6</v>
      </c>
      <c r="B10" s="137"/>
    </row>
    <row r="11" ht="15.75">
      <c r="A11" s="6"/>
    </row>
    <row r="12" ht="15.75">
      <c r="A12" s="6" t="s">
        <v>387</v>
      </c>
    </row>
    <row r="13" ht="15.75">
      <c r="A13" s="6"/>
    </row>
    <row r="14" spans="1:2" ht="51" customHeight="1">
      <c r="A14" s="10" t="s">
        <v>3</v>
      </c>
      <c r="B14" s="11" t="s">
        <v>301</v>
      </c>
    </row>
    <row r="15" spans="1:2" ht="31.5">
      <c r="A15" s="11" t="s">
        <v>4</v>
      </c>
      <c r="B15" s="91" t="s">
        <v>302</v>
      </c>
    </row>
    <row r="16" spans="1:2" ht="15.75">
      <c r="A16" s="140" t="s">
        <v>5</v>
      </c>
      <c r="B16" s="140"/>
    </row>
    <row r="17" spans="1:2" ht="26.25">
      <c r="A17" s="10" t="s">
        <v>7</v>
      </c>
      <c r="B17" s="113" t="s">
        <v>344</v>
      </c>
    </row>
    <row r="18" spans="1:2" ht="15.75">
      <c r="A18" s="11" t="s">
        <v>8</v>
      </c>
      <c r="B18" s="67">
        <v>6932004629</v>
      </c>
    </row>
    <row r="19" spans="1:2" ht="31.5">
      <c r="A19" s="11" t="s">
        <v>9</v>
      </c>
      <c r="B19" s="67">
        <v>693201001</v>
      </c>
    </row>
    <row r="20" spans="1:2" ht="15.75">
      <c r="A20" s="11" t="s">
        <v>10</v>
      </c>
      <c r="B20" s="9" t="s">
        <v>273</v>
      </c>
    </row>
    <row r="21" ht="15.75">
      <c r="A21" s="6"/>
    </row>
    <row r="22" spans="1:2" ht="15.75">
      <c r="A22" s="138" t="s">
        <v>11</v>
      </c>
      <c r="B22" s="138"/>
    </row>
    <row r="23" ht="15.75">
      <c r="A23" s="6"/>
    </row>
    <row r="24" spans="1:2" ht="78.75">
      <c r="A24" s="12" t="s">
        <v>12</v>
      </c>
      <c r="B24" s="9" t="s">
        <v>13</v>
      </c>
    </row>
    <row r="25" ht="17.25" customHeight="1">
      <c r="A25" s="6"/>
    </row>
    <row r="26" spans="1:2" ht="34.5" customHeight="1">
      <c r="A26" s="139" t="s">
        <v>0</v>
      </c>
      <c r="B26" s="139"/>
    </row>
    <row r="27" spans="1:2" ht="71.25" customHeight="1">
      <c r="A27" s="133" t="s">
        <v>303</v>
      </c>
      <c r="B27" s="134"/>
    </row>
    <row r="28" spans="1:2" ht="63" customHeight="1">
      <c r="A28" s="133" t="s">
        <v>304</v>
      </c>
      <c r="B28" s="134"/>
    </row>
    <row r="29" spans="1:2" ht="50.25" customHeight="1">
      <c r="A29" s="133" t="s">
        <v>305</v>
      </c>
      <c r="B29" s="134"/>
    </row>
    <row r="30" spans="1:2" ht="49.5" customHeight="1">
      <c r="A30" s="133" t="s">
        <v>306</v>
      </c>
      <c r="B30" s="134"/>
    </row>
    <row r="31" spans="1:2" ht="49.5" customHeight="1">
      <c r="A31" s="133" t="s">
        <v>307</v>
      </c>
      <c r="B31" s="134"/>
    </row>
    <row r="32" spans="1:2" ht="27.75" customHeight="1">
      <c r="A32" s="133" t="s">
        <v>308</v>
      </c>
      <c r="B32" s="134"/>
    </row>
    <row r="33" spans="1:2" ht="70.5" customHeight="1">
      <c r="A33" s="133" t="s">
        <v>309</v>
      </c>
      <c r="B33" s="134"/>
    </row>
    <row r="34" spans="1:2" ht="25.5" customHeight="1">
      <c r="A34" s="133" t="s">
        <v>310</v>
      </c>
      <c r="B34" s="134"/>
    </row>
    <row r="35" spans="1:2" ht="27.75" customHeight="1">
      <c r="A35" s="133" t="s">
        <v>311</v>
      </c>
      <c r="B35" s="134"/>
    </row>
    <row r="36" spans="1:2" ht="34.5" customHeight="1">
      <c r="A36" s="136" t="s">
        <v>14</v>
      </c>
      <c r="B36" s="136"/>
    </row>
    <row r="37" spans="1:2" ht="49.5" customHeight="1">
      <c r="A37" s="133" t="s">
        <v>312</v>
      </c>
      <c r="B37" s="134"/>
    </row>
    <row r="38" spans="1:2" ht="49.5" customHeight="1">
      <c r="A38" s="133" t="s">
        <v>313</v>
      </c>
      <c r="B38" s="134"/>
    </row>
    <row r="39" spans="1:2" ht="49.5" customHeight="1">
      <c r="A39" s="133" t="s">
        <v>314</v>
      </c>
      <c r="B39" s="134"/>
    </row>
    <row r="40" spans="1:2" ht="49.5" customHeight="1">
      <c r="A40" s="133" t="s">
        <v>315</v>
      </c>
      <c r="B40" s="134"/>
    </row>
    <row r="41" spans="1:2" ht="49.5" customHeight="1">
      <c r="A41" s="133" t="s">
        <v>316</v>
      </c>
      <c r="B41" s="134"/>
    </row>
    <row r="42" spans="1:2" ht="49.5" customHeight="1">
      <c r="A42" s="133" t="s">
        <v>317</v>
      </c>
      <c r="B42" s="134"/>
    </row>
    <row r="43" spans="1:2" ht="49.5" customHeight="1">
      <c r="A43" s="133" t="s">
        <v>318</v>
      </c>
      <c r="B43" s="134"/>
    </row>
    <row r="44" spans="1:2" ht="22.5" customHeight="1">
      <c r="A44" s="133" t="s">
        <v>319</v>
      </c>
      <c r="B44" s="134"/>
    </row>
    <row r="45" spans="1:2" ht="23.25" customHeight="1">
      <c r="A45" s="133" t="s">
        <v>320</v>
      </c>
      <c r="B45" s="134"/>
    </row>
    <row r="46" spans="1:2" ht="21.75" customHeight="1">
      <c r="A46" s="133" t="s">
        <v>321</v>
      </c>
      <c r="B46" s="134"/>
    </row>
    <row r="47" spans="1:2" ht="49.5" customHeight="1">
      <c r="A47" s="133" t="s">
        <v>322</v>
      </c>
      <c r="B47" s="134"/>
    </row>
    <row r="48" spans="1:2" ht="51" customHeight="1">
      <c r="A48" s="135" t="s">
        <v>15</v>
      </c>
      <c r="B48" s="135"/>
    </row>
    <row r="49" spans="1:2" ht="27.75" customHeight="1">
      <c r="A49" s="133" t="s">
        <v>323</v>
      </c>
      <c r="B49" s="134"/>
    </row>
    <row r="50" spans="1:2" ht="30.75" customHeight="1">
      <c r="A50" s="133" t="s">
        <v>324</v>
      </c>
      <c r="B50" s="134"/>
    </row>
    <row r="51" spans="1:2" ht="30" customHeight="1">
      <c r="A51" s="133" t="s">
        <v>325</v>
      </c>
      <c r="B51" s="134"/>
    </row>
    <row r="52" spans="1:2" ht="29.25" customHeight="1">
      <c r="A52" s="133" t="s">
        <v>326</v>
      </c>
      <c r="B52" s="134"/>
    </row>
    <row r="53" spans="1:2" ht="27" customHeight="1">
      <c r="A53" s="133" t="s">
        <v>327</v>
      </c>
      <c r="B53" s="134"/>
    </row>
    <row r="54" spans="1:2" ht="23.25" customHeight="1">
      <c r="A54" s="133" t="s">
        <v>328</v>
      </c>
      <c r="B54" s="134"/>
    </row>
    <row r="55" spans="1:2" ht="23.25" customHeight="1">
      <c r="A55" s="133" t="s">
        <v>329</v>
      </c>
      <c r="B55" s="134"/>
    </row>
    <row r="56" spans="1:2" ht="30" customHeight="1">
      <c r="A56" s="133" t="s">
        <v>330</v>
      </c>
      <c r="B56" s="134"/>
    </row>
    <row r="57" spans="1:2" ht="94.5">
      <c r="A57" s="13" t="s">
        <v>18</v>
      </c>
      <c r="B57" s="92" t="s">
        <v>331</v>
      </c>
    </row>
    <row r="58" spans="1:2" ht="51" customHeight="1">
      <c r="A58" s="14" t="s">
        <v>16</v>
      </c>
      <c r="B58" s="14"/>
    </row>
    <row r="59" spans="1:2" ht="51" customHeight="1">
      <c r="A59" s="14" t="s">
        <v>17</v>
      </c>
      <c r="B59" s="14"/>
    </row>
    <row r="60" spans="1:2" ht="63">
      <c r="A60" s="15" t="s">
        <v>1</v>
      </c>
      <c r="B60" s="92" t="s">
        <v>332</v>
      </c>
    </row>
    <row r="61" spans="1:2" ht="31.5">
      <c r="A61" s="15" t="s">
        <v>2</v>
      </c>
      <c r="B61" s="93"/>
    </row>
  </sheetData>
  <sheetProtection/>
  <mergeCells count="34">
    <mergeCell ref="A10:B10"/>
    <mergeCell ref="A22:B22"/>
    <mergeCell ref="A31:B31"/>
    <mergeCell ref="A26:B26"/>
    <mergeCell ref="A27:B27"/>
    <mergeCell ref="A28:B28"/>
    <mergeCell ref="A16:B16"/>
    <mergeCell ref="A29:B29"/>
    <mergeCell ref="A30:B30"/>
    <mergeCell ref="A48:B48"/>
    <mergeCell ref="A32:B32"/>
    <mergeCell ref="A33:B33"/>
    <mergeCell ref="A34:B34"/>
    <mergeCell ref="A35:B35"/>
    <mergeCell ref="A36:B36"/>
    <mergeCell ref="A37:B37"/>
    <mergeCell ref="A41:B41"/>
    <mergeCell ref="A45:B45"/>
    <mergeCell ref="A46:B46"/>
    <mergeCell ref="A47:B47"/>
    <mergeCell ref="A44:B44"/>
    <mergeCell ref="A38:B38"/>
    <mergeCell ref="A39:B39"/>
    <mergeCell ref="A40:B40"/>
    <mergeCell ref="A42:B42"/>
    <mergeCell ref="A43:B43"/>
    <mergeCell ref="A49:B49"/>
    <mergeCell ref="A50:B50"/>
    <mergeCell ref="A51:B51"/>
    <mergeCell ref="A56:B56"/>
    <mergeCell ref="A52:B52"/>
    <mergeCell ref="A53:B53"/>
    <mergeCell ref="A54:B54"/>
    <mergeCell ref="A55:B55"/>
  </mergeCells>
  <printOptions/>
  <pageMargins left="0.75" right="0.75" top="1" bottom="1" header="0.5" footer="0.5"/>
  <pageSetup fitToHeight="1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Layout" workbookViewId="0" topLeftCell="A2">
      <selection activeCell="C26" sqref="C26"/>
    </sheetView>
  </sheetViews>
  <sheetFormatPr defaultColWidth="9.140625" defaultRowHeight="12.75"/>
  <cols>
    <col min="1" max="1" width="9.140625" style="1" customWidth="1"/>
    <col min="2" max="2" width="91.57421875" style="1" customWidth="1"/>
    <col min="3" max="3" width="24.7109375" style="1" customWidth="1"/>
    <col min="4" max="16384" width="9.140625" style="1" customWidth="1"/>
  </cols>
  <sheetData>
    <row r="1" spans="1:3" ht="15.75">
      <c r="A1" s="142" t="s">
        <v>19</v>
      </c>
      <c r="B1" s="142"/>
      <c r="C1" s="142"/>
    </row>
    <row r="2" ht="15.75">
      <c r="A2" s="3"/>
    </row>
    <row r="3" spans="1:3" ht="15.75">
      <c r="A3" s="143" t="s">
        <v>20</v>
      </c>
      <c r="B3" s="143"/>
      <c r="C3" s="143"/>
    </row>
    <row r="4" spans="1:3" ht="15.75">
      <c r="A4" s="143" t="s">
        <v>388</v>
      </c>
      <c r="B4" s="143"/>
      <c r="C4" s="143"/>
    </row>
    <row r="5" spans="1:3" ht="15.75">
      <c r="A5" s="143"/>
      <c r="B5" s="143"/>
      <c r="C5" s="143"/>
    </row>
    <row r="6" ht="15.75">
      <c r="A6" s="3"/>
    </row>
    <row r="7" spans="1:3" ht="15.75">
      <c r="A7" s="19" t="s">
        <v>21</v>
      </c>
      <c r="B7" s="19" t="s">
        <v>22</v>
      </c>
      <c r="C7" s="19" t="s">
        <v>23</v>
      </c>
    </row>
    <row r="8" spans="1:3" ht="15.75">
      <c r="A8" s="19">
        <v>1</v>
      </c>
      <c r="B8" s="19">
        <v>2</v>
      </c>
      <c r="C8" s="19">
        <v>3</v>
      </c>
    </row>
    <row r="9" spans="1:3" ht="15.75">
      <c r="A9" s="20" t="s">
        <v>40</v>
      </c>
      <c r="B9" s="21" t="s">
        <v>24</v>
      </c>
      <c r="C9" s="20">
        <v>40010.7</v>
      </c>
    </row>
    <row r="10" spans="1:3" ht="15.75">
      <c r="A10" s="20"/>
      <c r="B10" s="22" t="s">
        <v>28</v>
      </c>
      <c r="C10" s="20">
        <v>29299.2</v>
      </c>
    </row>
    <row r="11" spans="1:3" ht="15.75">
      <c r="A11" s="20"/>
      <c r="B11" s="23" t="s">
        <v>30</v>
      </c>
      <c r="C11" s="20">
        <v>25687.9</v>
      </c>
    </row>
    <row r="12" spans="1:3" ht="15.75">
      <c r="A12" s="20"/>
      <c r="B12" s="24" t="s">
        <v>29</v>
      </c>
      <c r="C12" s="20">
        <v>6715.8</v>
      </c>
    </row>
    <row r="13" spans="1:3" ht="15.75">
      <c r="A13" s="20"/>
      <c r="B13" s="23" t="s">
        <v>30</v>
      </c>
      <c r="C13" s="20">
        <v>2332.3</v>
      </c>
    </row>
    <row r="14" spans="1:3" ht="15.75">
      <c r="A14" s="20" t="s">
        <v>41</v>
      </c>
      <c r="B14" s="21" t="s">
        <v>26</v>
      </c>
      <c r="C14" s="20">
        <v>808.6</v>
      </c>
    </row>
    <row r="15" spans="1:3" ht="15.75">
      <c r="A15" s="20"/>
      <c r="B15" s="22" t="s">
        <v>31</v>
      </c>
      <c r="C15" s="20">
        <v>808.6</v>
      </c>
    </row>
    <row r="16" spans="1:3" ht="15.75">
      <c r="A16" s="20"/>
      <c r="B16" s="25" t="s">
        <v>32</v>
      </c>
      <c r="C16" s="20">
        <v>808.6</v>
      </c>
    </row>
    <row r="17" spans="1:3" ht="31.5">
      <c r="A17" s="20"/>
      <c r="B17" s="26" t="s">
        <v>33</v>
      </c>
      <c r="C17" s="20"/>
    </row>
    <row r="18" spans="1:3" ht="15.75">
      <c r="A18" s="20"/>
      <c r="B18" s="22" t="s">
        <v>34</v>
      </c>
      <c r="C18" s="20"/>
    </row>
    <row r="19" spans="1:3" ht="15.75">
      <c r="A19" s="20"/>
      <c r="B19" s="22" t="s">
        <v>35</v>
      </c>
      <c r="C19" s="20"/>
    </row>
    <row r="20" spans="1:3" ht="15.75">
      <c r="A20" s="20"/>
      <c r="B20" s="22" t="s">
        <v>36</v>
      </c>
      <c r="C20" s="20"/>
    </row>
    <row r="21" spans="1:3" ht="15.75">
      <c r="A21" s="20" t="s">
        <v>42</v>
      </c>
      <c r="B21" s="21" t="s">
        <v>27</v>
      </c>
      <c r="C21" s="20">
        <v>1429.5</v>
      </c>
    </row>
    <row r="22" spans="1:3" ht="15.75">
      <c r="A22" s="20"/>
      <c r="B22" s="22" t="s">
        <v>37</v>
      </c>
      <c r="C22" s="20"/>
    </row>
    <row r="23" spans="1:3" ht="15.75">
      <c r="A23" s="20"/>
      <c r="B23" s="22" t="s">
        <v>38</v>
      </c>
      <c r="C23" s="20">
        <v>1429.5</v>
      </c>
    </row>
    <row r="24" spans="1:3" ht="15.75">
      <c r="A24" s="141"/>
      <c r="B24" s="23" t="s">
        <v>39</v>
      </c>
      <c r="C24" s="141">
        <v>248.1</v>
      </c>
    </row>
    <row r="25" spans="1:3" ht="15.75">
      <c r="A25" s="141"/>
      <c r="B25" s="23"/>
      <c r="C25" s="141"/>
    </row>
    <row r="26" spans="1:3" ht="15.75">
      <c r="A26" s="17"/>
      <c r="B26" s="18"/>
      <c r="C26" s="18"/>
    </row>
    <row r="27" spans="1:3" ht="15.75">
      <c r="A27" s="17"/>
      <c r="B27" s="18"/>
      <c r="C27" s="18"/>
    </row>
    <row r="28" spans="1:3" ht="15.75">
      <c r="A28" s="17"/>
      <c r="B28" s="18"/>
      <c r="C28" s="18"/>
    </row>
    <row r="29" spans="1:3" ht="15.75">
      <c r="A29" s="18"/>
      <c r="B29" s="18"/>
      <c r="C29" s="18"/>
    </row>
    <row r="30" spans="1:3" ht="15.75">
      <c r="A30" s="18"/>
      <c r="B30" s="18"/>
      <c r="C30" s="18"/>
    </row>
    <row r="31" spans="1:3" ht="15.75">
      <c r="A31" s="18"/>
      <c r="B31" s="18"/>
      <c r="C31" s="18"/>
    </row>
    <row r="32" spans="1:3" ht="15.75">
      <c r="A32" s="18"/>
      <c r="B32" s="18"/>
      <c r="C32" s="18"/>
    </row>
    <row r="33" spans="1:3" ht="15.75">
      <c r="A33" s="18"/>
      <c r="B33" s="18"/>
      <c r="C33" s="18"/>
    </row>
    <row r="34" spans="1:3" ht="15.75">
      <c r="A34" s="18"/>
      <c r="B34" s="18"/>
      <c r="C34" s="18"/>
    </row>
    <row r="35" spans="1:3" ht="15.75">
      <c r="A35" s="18"/>
      <c r="B35" s="18"/>
      <c r="C35" s="18"/>
    </row>
    <row r="36" spans="1:3" ht="15.75">
      <c r="A36" s="18"/>
      <c r="B36" s="18"/>
      <c r="C36" s="18"/>
    </row>
    <row r="37" spans="1:3" ht="15.75">
      <c r="A37" s="18"/>
      <c r="B37" s="18"/>
      <c r="C37" s="18"/>
    </row>
    <row r="38" spans="1:3" ht="15.75">
      <c r="A38" s="18"/>
      <c r="B38" s="18"/>
      <c r="C38" s="18"/>
    </row>
    <row r="39" spans="1:3" ht="15.75">
      <c r="A39" s="18"/>
      <c r="B39" s="18"/>
      <c r="C39" s="18"/>
    </row>
    <row r="40" spans="1:3" ht="15.75">
      <c r="A40" s="18"/>
      <c r="B40" s="18"/>
      <c r="C40" s="18"/>
    </row>
  </sheetData>
  <sheetProtection/>
  <mergeCells count="6">
    <mergeCell ref="A24:A25"/>
    <mergeCell ref="C24:C25"/>
    <mergeCell ref="A1:C1"/>
    <mergeCell ref="A3:C3"/>
    <mergeCell ref="A4:C4"/>
    <mergeCell ref="A5:C5"/>
  </mergeCells>
  <printOptions/>
  <pageMargins left="0.75" right="0.75" top="1" bottom="1" header="0.5" footer="0.5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3"/>
  <sheetViews>
    <sheetView view="pageLayout" zoomScale="90" zoomScaleNormal="90" zoomScalePageLayoutView="90" workbookViewId="0" topLeftCell="A1">
      <selection activeCell="H11" sqref="H11"/>
    </sheetView>
  </sheetViews>
  <sheetFormatPr defaultColWidth="9.140625" defaultRowHeight="12.75"/>
  <cols>
    <col min="1" max="1" width="44.57421875" style="0" customWidth="1"/>
    <col min="3" max="3" width="27.57421875" style="0" customWidth="1"/>
    <col min="4" max="4" width="15.00390625" style="0" customWidth="1"/>
    <col min="5" max="5" width="23.421875" style="0" customWidth="1"/>
    <col min="6" max="6" width="16.7109375" style="0" customWidth="1"/>
    <col min="7" max="7" width="13.28125" style="0" customWidth="1"/>
    <col min="8" max="8" width="12.57421875" style="0" bestFit="1" customWidth="1"/>
  </cols>
  <sheetData>
    <row r="1" spans="1:9" ht="15.75">
      <c r="A1" s="142" t="s">
        <v>43</v>
      </c>
      <c r="B1" s="142"/>
      <c r="C1" s="142"/>
      <c r="D1" s="142"/>
      <c r="E1" s="142"/>
      <c r="F1" s="142"/>
      <c r="G1" s="142"/>
      <c r="H1" s="142"/>
      <c r="I1" s="142"/>
    </row>
    <row r="2" ht="15.75">
      <c r="A2" s="3"/>
    </row>
    <row r="3" spans="1:9" ht="15.75">
      <c r="A3" s="143" t="s">
        <v>44</v>
      </c>
      <c r="B3" s="143"/>
      <c r="C3" s="143"/>
      <c r="D3" s="143"/>
      <c r="E3" s="143"/>
      <c r="F3" s="143"/>
      <c r="G3" s="143"/>
      <c r="H3" s="143"/>
      <c r="I3" s="143"/>
    </row>
    <row r="4" spans="1:9" ht="15.75">
      <c r="A4" s="143" t="s">
        <v>45</v>
      </c>
      <c r="B4" s="143"/>
      <c r="C4" s="143"/>
      <c r="D4" s="143"/>
      <c r="E4" s="143"/>
      <c r="F4" s="143"/>
      <c r="G4" s="143"/>
      <c r="H4" s="143"/>
      <c r="I4" s="143"/>
    </row>
    <row r="5" spans="1:4" ht="15.75">
      <c r="A5" s="145" t="s">
        <v>379</v>
      </c>
      <c r="B5" s="145"/>
      <c r="C5" s="145"/>
      <c r="D5" s="145"/>
    </row>
    <row r="6" ht="15.75">
      <c r="A6" s="2"/>
    </row>
    <row r="7" spans="1:9" ht="15.75" customHeight="1">
      <c r="A7" s="144" t="s">
        <v>22</v>
      </c>
      <c r="B7" s="144" t="s">
        <v>46</v>
      </c>
      <c r="C7" s="144" t="s">
        <v>47</v>
      </c>
      <c r="D7" s="144" t="s">
        <v>48</v>
      </c>
      <c r="E7" s="144"/>
      <c r="F7" s="144"/>
      <c r="G7" s="144"/>
      <c r="H7" s="144"/>
      <c r="I7" s="144"/>
    </row>
    <row r="8" spans="1:9" ht="15.75">
      <c r="A8" s="144"/>
      <c r="B8" s="144"/>
      <c r="C8" s="144"/>
      <c r="D8" s="144" t="s">
        <v>49</v>
      </c>
      <c r="E8" s="144" t="s">
        <v>25</v>
      </c>
      <c r="F8" s="144"/>
      <c r="G8" s="144"/>
      <c r="H8" s="144"/>
      <c r="I8" s="144"/>
    </row>
    <row r="9" spans="1:9" ht="134.25" customHeight="1">
      <c r="A9" s="144"/>
      <c r="B9" s="144"/>
      <c r="C9" s="144"/>
      <c r="D9" s="144"/>
      <c r="E9" s="146" t="s">
        <v>50</v>
      </c>
      <c r="F9" s="148" t="s">
        <v>51</v>
      </c>
      <c r="G9" s="146" t="s">
        <v>52</v>
      </c>
      <c r="H9" s="146" t="s">
        <v>53</v>
      </c>
      <c r="I9" s="146"/>
    </row>
    <row r="10" spans="1:9" ht="25.5">
      <c r="A10" s="144"/>
      <c r="B10" s="144"/>
      <c r="C10" s="144"/>
      <c r="D10" s="144"/>
      <c r="E10" s="147"/>
      <c r="F10" s="147"/>
      <c r="G10" s="147"/>
      <c r="H10" s="27" t="s">
        <v>49</v>
      </c>
      <c r="I10" s="27" t="s">
        <v>54</v>
      </c>
    </row>
    <row r="11" spans="1:9" ht="15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</row>
    <row r="12" spans="1:9" ht="31.5">
      <c r="A12" s="21" t="s">
        <v>76</v>
      </c>
      <c r="B12" s="30">
        <v>100</v>
      </c>
      <c r="C12" s="30" t="s">
        <v>55</v>
      </c>
      <c r="D12" s="68">
        <f>E12+F12+H12</f>
        <v>16458495.83</v>
      </c>
      <c r="E12" s="68">
        <f>SUM(E17:E24)+E34</f>
        <v>15530563.83</v>
      </c>
      <c r="F12" s="68">
        <f>F28</f>
        <v>47932</v>
      </c>
      <c r="G12" s="68"/>
      <c r="H12" s="68">
        <f>H25</f>
        <v>880000</v>
      </c>
      <c r="I12" s="31"/>
    </row>
    <row r="13" spans="1:9" s="36" customFormat="1" ht="15.75">
      <c r="A13" s="33" t="s">
        <v>56</v>
      </c>
      <c r="B13" s="34">
        <v>110</v>
      </c>
      <c r="C13" s="35"/>
      <c r="D13" s="35"/>
      <c r="E13" s="34"/>
      <c r="F13" s="34"/>
      <c r="G13" s="34"/>
      <c r="H13" s="35"/>
      <c r="I13" s="34"/>
    </row>
    <row r="14" spans="1:9" ht="15.75">
      <c r="A14" s="20"/>
      <c r="B14" s="29"/>
      <c r="C14" s="29"/>
      <c r="D14" s="35"/>
      <c r="E14" s="35"/>
      <c r="F14" s="35"/>
      <c r="G14" s="35"/>
      <c r="H14" s="35"/>
      <c r="I14" s="29"/>
    </row>
    <row r="15" spans="1:9" ht="15.75">
      <c r="A15" s="20"/>
      <c r="B15" s="29"/>
      <c r="C15" s="29"/>
      <c r="D15" s="29"/>
      <c r="E15" s="29"/>
      <c r="F15" s="29"/>
      <c r="G15" s="29"/>
      <c r="H15" s="29"/>
      <c r="I15" s="29"/>
    </row>
    <row r="16" spans="1:9" s="36" customFormat="1" ht="15.75">
      <c r="A16" s="33" t="s">
        <v>57</v>
      </c>
      <c r="B16" s="34">
        <v>120</v>
      </c>
      <c r="C16" s="94"/>
      <c r="D16" s="95"/>
      <c r="E16" s="95"/>
      <c r="F16" s="34" t="s">
        <v>55</v>
      </c>
      <c r="G16" s="34" t="s">
        <v>55</v>
      </c>
      <c r="H16" s="35"/>
      <c r="I16" s="35"/>
    </row>
    <row r="17" spans="1:9" ht="15.75">
      <c r="A17" s="69" t="s">
        <v>274</v>
      </c>
      <c r="B17" s="28"/>
      <c r="C17" s="94" t="s">
        <v>333</v>
      </c>
      <c r="D17" s="35">
        <f aca="true" t="shared" si="0" ref="D17:D24">E17</f>
        <v>9887100</v>
      </c>
      <c r="E17" s="35">
        <v>9887100</v>
      </c>
      <c r="F17" s="34"/>
      <c r="G17" s="28"/>
      <c r="H17" s="29"/>
      <c r="I17" s="29"/>
    </row>
    <row r="18" spans="1:9" ht="15.75">
      <c r="A18" s="69" t="s">
        <v>275</v>
      </c>
      <c r="B18" s="29"/>
      <c r="C18" s="94" t="s">
        <v>333</v>
      </c>
      <c r="D18" s="35">
        <f t="shared" si="0"/>
        <v>3428000</v>
      </c>
      <c r="E18" s="35">
        <v>3428000</v>
      </c>
      <c r="F18" s="35"/>
      <c r="G18" s="29"/>
      <c r="H18" s="29"/>
      <c r="I18" s="29"/>
    </row>
    <row r="19" spans="1:9" s="36" customFormat="1" ht="15.75">
      <c r="A19" s="69" t="s">
        <v>276</v>
      </c>
      <c r="B19" s="29"/>
      <c r="C19" s="94" t="s">
        <v>333</v>
      </c>
      <c r="D19" s="35">
        <f t="shared" si="0"/>
        <v>116000</v>
      </c>
      <c r="E19" s="35">
        <v>116000</v>
      </c>
      <c r="F19" s="35"/>
      <c r="G19" s="29"/>
      <c r="H19" s="29"/>
      <c r="I19" s="29"/>
    </row>
    <row r="20" spans="1:9" s="36" customFormat="1" ht="15.75">
      <c r="A20" s="69" t="s">
        <v>375</v>
      </c>
      <c r="B20" s="29"/>
      <c r="C20" s="94" t="s">
        <v>333</v>
      </c>
      <c r="D20" s="35">
        <f t="shared" si="0"/>
        <v>110000</v>
      </c>
      <c r="E20" s="35">
        <v>110000</v>
      </c>
      <c r="F20" s="35"/>
      <c r="G20" s="29"/>
      <c r="H20" s="29"/>
      <c r="I20" s="29"/>
    </row>
    <row r="21" spans="1:9" s="36" customFormat="1" ht="15.75">
      <c r="A21" s="69" t="s">
        <v>277</v>
      </c>
      <c r="B21" s="29"/>
      <c r="C21" s="94" t="s">
        <v>333</v>
      </c>
      <c r="D21" s="35">
        <f t="shared" si="0"/>
        <v>1547000</v>
      </c>
      <c r="E21" s="35">
        <v>1547000</v>
      </c>
      <c r="F21" s="35"/>
      <c r="G21" s="29"/>
      <c r="H21" s="29"/>
      <c r="I21" s="29"/>
    </row>
    <row r="22" spans="1:9" s="36" customFormat="1" ht="15.75">
      <c r="A22" s="69" t="s">
        <v>376</v>
      </c>
      <c r="B22" s="29"/>
      <c r="C22" s="94" t="s">
        <v>333</v>
      </c>
      <c r="D22" s="35">
        <f t="shared" si="0"/>
        <v>324700</v>
      </c>
      <c r="E22" s="35">
        <v>324700</v>
      </c>
      <c r="F22" s="35"/>
      <c r="G22" s="29"/>
      <c r="H22" s="29"/>
      <c r="I22" s="29"/>
    </row>
    <row r="23" spans="1:9" s="36" customFormat="1" ht="15.75">
      <c r="A23" s="69" t="s">
        <v>278</v>
      </c>
      <c r="B23" s="29"/>
      <c r="C23" s="94" t="s">
        <v>333</v>
      </c>
      <c r="D23" s="35">
        <f t="shared" si="0"/>
        <v>20000</v>
      </c>
      <c r="E23" s="35">
        <v>20000</v>
      </c>
      <c r="F23" s="35"/>
      <c r="G23" s="29"/>
      <c r="H23" s="29"/>
      <c r="I23" s="29"/>
    </row>
    <row r="24" spans="1:9" s="36" customFormat="1" ht="15.75">
      <c r="A24" s="69" t="s">
        <v>377</v>
      </c>
      <c r="B24" s="29"/>
      <c r="C24" s="94" t="s">
        <v>333</v>
      </c>
      <c r="D24" s="35">
        <f t="shared" si="0"/>
        <v>86350</v>
      </c>
      <c r="E24" s="35">
        <v>86350</v>
      </c>
      <c r="F24" s="35"/>
      <c r="G24" s="29"/>
      <c r="H24" s="29"/>
      <c r="I24" s="29"/>
    </row>
    <row r="25" spans="1:9" s="36" customFormat="1" ht="15.75">
      <c r="A25" s="69" t="s">
        <v>282</v>
      </c>
      <c r="B25" s="69"/>
      <c r="C25" s="94" t="s">
        <v>333</v>
      </c>
      <c r="D25" s="35">
        <f>H25</f>
        <v>880000</v>
      </c>
      <c r="E25" s="35"/>
      <c r="F25" s="35"/>
      <c r="G25" s="29"/>
      <c r="H25" s="35">
        <v>880000</v>
      </c>
      <c r="I25" s="35"/>
    </row>
    <row r="26" spans="1:9" s="36" customFormat="1" ht="31.5">
      <c r="A26" s="33" t="s">
        <v>58</v>
      </c>
      <c r="B26" s="34">
        <v>130</v>
      </c>
      <c r="C26" s="69"/>
      <c r="D26" s="35"/>
      <c r="E26" s="34" t="s">
        <v>55</v>
      </c>
      <c r="F26" s="34" t="s">
        <v>55</v>
      </c>
      <c r="G26" s="34" t="s">
        <v>55</v>
      </c>
      <c r="H26" s="35"/>
      <c r="I26" s="34" t="s">
        <v>55</v>
      </c>
    </row>
    <row r="27" spans="1:9" s="36" customFormat="1" ht="78.75">
      <c r="A27" s="33" t="s">
        <v>59</v>
      </c>
      <c r="B27" s="34">
        <v>140</v>
      </c>
      <c r="C27" s="69"/>
      <c r="D27" s="35"/>
      <c r="E27" s="34" t="s">
        <v>55</v>
      </c>
      <c r="F27" s="34" t="s">
        <v>55</v>
      </c>
      <c r="G27" s="34" t="s">
        <v>55</v>
      </c>
      <c r="H27" s="35"/>
      <c r="I27" s="34" t="s">
        <v>55</v>
      </c>
    </row>
    <row r="28" spans="1:9" s="36" customFormat="1" ht="31.5">
      <c r="A28" s="33" t="s">
        <v>60</v>
      </c>
      <c r="B28" s="34">
        <v>150</v>
      </c>
      <c r="C28" s="69"/>
      <c r="D28" s="35">
        <f>F28</f>
        <v>47932</v>
      </c>
      <c r="E28" s="34" t="s">
        <v>55</v>
      </c>
      <c r="F28" s="35">
        <f>F29+F30+F31</f>
        <v>47932</v>
      </c>
      <c r="G28" s="35"/>
      <c r="H28" s="34" t="s">
        <v>55</v>
      </c>
      <c r="I28" s="34" t="s">
        <v>55</v>
      </c>
    </row>
    <row r="29" spans="1:9" s="36" customFormat="1" ht="15.75">
      <c r="A29" s="33"/>
      <c r="B29" s="34"/>
      <c r="C29" s="69" t="s">
        <v>279</v>
      </c>
      <c r="D29" s="35">
        <f>F29</f>
        <v>14800</v>
      </c>
      <c r="E29" s="34"/>
      <c r="F29" s="35">
        <v>14800</v>
      </c>
      <c r="G29" s="35"/>
      <c r="H29" s="34"/>
      <c r="I29" s="34"/>
    </row>
    <row r="30" spans="1:9" s="36" customFormat="1" ht="15.75">
      <c r="A30" s="33"/>
      <c r="B30" s="34"/>
      <c r="C30" s="69" t="s">
        <v>280</v>
      </c>
      <c r="D30" s="35">
        <f>F30</f>
        <v>25132</v>
      </c>
      <c r="E30" s="34"/>
      <c r="F30" s="35">
        <v>25132</v>
      </c>
      <c r="G30" s="35"/>
      <c r="H30" s="34"/>
      <c r="I30" s="34"/>
    </row>
    <row r="31" spans="1:9" ht="15.75">
      <c r="A31" s="33"/>
      <c r="B31" s="34"/>
      <c r="C31" s="69" t="s">
        <v>281</v>
      </c>
      <c r="D31" s="35">
        <f>F31</f>
        <v>8000</v>
      </c>
      <c r="E31" s="34"/>
      <c r="F31" s="35">
        <v>8000</v>
      </c>
      <c r="G31" s="35"/>
      <c r="H31" s="34"/>
      <c r="I31" s="34"/>
    </row>
    <row r="32" spans="1:9" ht="15.75">
      <c r="A32" s="33" t="s">
        <v>61</v>
      </c>
      <c r="B32" s="34">
        <v>160</v>
      </c>
      <c r="C32" s="69"/>
      <c r="D32" s="35"/>
      <c r="E32" s="34" t="s">
        <v>55</v>
      </c>
      <c r="F32" s="34" t="s">
        <v>55</v>
      </c>
      <c r="G32" s="34" t="s">
        <v>55</v>
      </c>
      <c r="H32" s="35"/>
      <c r="I32" s="35"/>
    </row>
    <row r="33" spans="1:9" s="36" customFormat="1" ht="15.75">
      <c r="A33" s="33" t="s">
        <v>62</v>
      </c>
      <c r="B33" s="34">
        <v>180</v>
      </c>
      <c r="C33" s="69" t="s">
        <v>55</v>
      </c>
      <c r="D33" s="35"/>
      <c r="E33" s="34" t="s">
        <v>55</v>
      </c>
      <c r="F33" s="34" t="s">
        <v>55</v>
      </c>
      <c r="G33" s="34" t="s">
        <v>55</v>
      </c>
      <c r="H33" s="35"/>
      <c r="I33" s="34" t="s">
        <v>55</v>
      </c>
    </row>
    <row r="34" spans="1:9" ht="15.75">
      <c r="A34" s="20" t="s">
        <v>380</v>
      </c>
      <c r="B34" s="29"/>
      <c r="C34" s="69" t="s">
        <v>381</v>
      </c>
      <c r="D34" s="35">
        <f>E34</f>
        <v>11413.83</v>
      </c>
      <c r="E34" s="35">
        <v>11413.83</v>
      </c>
      <c r="F34" s="29"/>
      <c r="G34" s="29"/>
      <c r="H34" s="29"/>
      <c r="I34" s="29"/>
    </row>
    <row r="35" spans="1:9" ht="31.5">
      <c r="A35" s="21" t="s">
        <v>73</v>
      </c>
      <c r="B35" s="30">
        <v>200</v>
      </c>
      <c r="C35" s="70" t="s">
        <v>55</v>
      </c>
      <c r="D35" s="68">
        <f>E35+F35+H35</f>
        <v>16497886.3</v>
      </c>
      <c r="E35" s="68">
        <f>E36+E47+E65+E95</f>
        <v>15569954.3</v>
      </c>
      <c r="F35" s="68">
        <f>F65+F36</f>
        <v>47932</v>
      </c>
      <c r="G35" s="68"/>
      <c r="H35" s="68">
        <f>H65</f>
        <v>880000</v>
      </c>
      <c r="I35" s="31"/>
    </row>
    <row r="36" spans="1:9" ht="15.75">
      <c r="A36" s="33" t="s">
        <v>74</v>
      </c>
      <c r="B36" s="34">
        <v>210</v>
      </c>
      <c r="C36" s="69"/>
      <c r="D36" s="35">
        <f>D37+D38+D39+D40+D42+D43+F36</f>
        <v>10500100</v>
      </c>
      <c r="E36" s="35">
        <f>E37+E38+E39+E40+E42+E43</f>
        <v>10492100</v>
      </c>
      <c r="F36" s="35">
        <f>F41</f>
        <v>8000</v>
      </c>
      <c r="G36" s="35"/>
      <c r="H36" s="35"/>
      <c r="I36" s="35"/>
    </row>
    <row r="37" spans="1:9" ht="15.75">
      <c r="A37" s="19" t="s">
        <v>264</v>
      </c>
      <c r="B37" s="34">
        <v>211</v>
      </c>
      <c r="C37" s="69" t="s">
        <v>274</v>
      </c>
      <c r="D37" s="35">
        <f>E37</f>
        <v>7385500</v>
      </c>
      <c r="E37" s="35">
        <v>7385500</v>
      </c>
      <c r="F37" s="35"/>
      <c r="G37" s="35"/>
      <c r="H37" s="35"/>
      <c r="I37" s="29"/>
    </row>
    <row r="38" spans="1:9" ht="15.75">
      <c r="A38" s="32"/>
      <c r="B38" s="28"/>
      <c r="C38" s="69" t="s">
        <v>275</v>
      </c>
      <c r="D38" s="35">
        <f>E38</f>
        <v>630000</v>
      </c>
      <c r="E38" s="35">
        <v>630000</v>
      </c>
      <c r="F38" s="35"/>
      <c r="G38" s="35"/>
      <c r="H38" s="35"/>
      <c r="I38" s="29"/>
    </row>
    <row r="39" spans="1:9" ht="31.5">
      <c r="A39" s="19" t="s">
        <v>265</v>
      </c>
      <c r="B39" s="34">
        <v>212</v>
      </c>
      <c r="C39" s="69" t="s">
        <v>274</v>
      </c>
      <c r="D39" s="35">
        <f>E39</f>
        <v>1200</v>
      </c>
      <c r="E39" s="35">
        <v>1200</v>
      </c>
      <c r="F39" s="35"/>
      <c r="G39" s="35"/>
      <c r="H39" s="35"/>
      <c r="I39" s="29"/>
    </row>
    <row r="40" spans="1:9" s="36" customFormat="1" ht="15.75">
      <c r="A40" s="19"/>
      <c r="B40" s="34"/>
      <c r="C40" s="69" t="s">
        <v>275</v>
      </c>
      <c r="D40" s="35">
        <f>E40</f>
        <v>55000</v>
      </c>
      <c r="E40" s="35">
        <v>55000</v>
      </c>
      <c r="F40" s="35"/>
      <c r="G40" s="35"/>
      <c r="H40" s="35"/>
      <c r="I40" s="29"/>
    </row>
    <row r="41" spans="1:9" ht="15.75">
      <c r="A41" s="32"/>
      <c r="B41" s="28"/>
      <c r="C41" s="71" t="s">
        <v>281</v>
      </c>
      <c r="D41" s="35">
        <f>F41</f>
        <v>8000</v>
      </c>
      <c r="E41" s="72"/>
      <c r="F41" s="35">
        <v>8000</v>
      </c>
      <c r="G41" s="35"/>
      <c r="H41" s="35"/>
      <c r="I41" s="29"/>
    </row>
    <row r="42" spans="1:9" ht="63">
      <c r="A42" s="19" t="s">
        <v>266</v>
      </c>
      <c r="B42" s="34">
        <v>213</v>
      </c>
      <c r="C42" s="69" t="s">
        <v>274</v>
      </c>
      <c r="D42" s="35">
        <f>E42</f>
        <v>2230400</v>
      </c>
      <c r="E42" s="35">
        <v>2230400</v>
      </c>
      <c r="F42" s="35"/>
      <c r="G42" s="35"/>
      <c r="H42" s="35"/>
      <c r="I42" s="29"/>
    </row>
    <row r="43" spans="1:9" s="36" customFormat="1" ht="15.75">
      <c r="A43" s="20"/>
      <c r="B43" s="29"/>
      <c r="C43" s="69" t="s">
        <v>275</v>
      </c>
      <c r="D43" s="35">
        <f>E43</f>
        <v>190000</v>
      </c>
      <c r="E43" s="35">
        <v>190000</v>
      </c>
      <c r="F43" s="35"/>
      <c r="G43" s="35"/>
      <c r="H43" s="35"/>
      <c r="I43" s="29"/>
    </row>
    <row r="44" spans="1:9" ht="31.5">
      <c r="A44" s="33" t="s">
        <v>71</v>
      </c>
      <c r="B44" s="34">
        <v>220</v>
      </c>
      <c r="C44" s="69"/>
      <c r="D44" s="35"/>
      <c r="E44" s="35"/>
      <c r="F44" s="35"/>
      <c r="G44" s="35"/>
      <c r="H44" s="35"/>
      <c r="I44" s="35"/>
    </row>
    <row r="45" spans="1:9" ht="15.75">
      <c r="A45" s="32"/>
      <c r="B45" s="28"/>
      <c r="C45" s="69"/>
      <c r="D45" s="35"/>
      <c r="E45" s="35"/>
      <c r="F45" s="35"/>
      <c r="G45" s="35"/>
      <c r="H45" s="35"/>
      <c r="I45" s="29"/>
    </row>
    <row r="46" spans="1:9" ht="15.75">
      <c r="A46" s="32"/>
      <c r="B46" s="28"/>
      <c r="C46" s="69"/>
      <c r="D46" s="35"/>
      <c r="E46" s="35"/>
      <c r="F46" s="35"/>
      <c r="G46" s="35"/>
      <c r="H46" s="35"/>
      <c r="I46" s="29"/>
    </row>
    <row r="47" spans="1:9" ht="31.5">
      <c r="A47" s="33" t="s">
        <v>72</v>
      </c>
      <c r="B47" s="34">
        <v>230</v>
      </c>
      <c r="C47" s="69"/>
      <c r="D47" s="35">
        <f>E47</f>
        <v>812306.8</v>
      </c>
      <c r="E47" s="35">
        <f>E49+E51+E53+E48</f>
        <v>812306.8</v>
      </c>
      <c r="F47" s="35"/>
      <c r="G47" s="35"/>
      <c r="H47" s="35"/>
      <c r="I47" s="35"/>
    </row>
    <row r="48" spans="1:9" ht="15.75">
      <c r="A48" s="25" t="s">
        <v>374</v>
      </c>
      <c r="B48" s="34"/>
      <c r="C48" s="69" t="s">
        <v>275</v>
      </c>
      <c r="D48" s="35">
        <f>E48</f>
        <v>21456.8</v>
      </c>
      <c r="E48" s="35">
        <v>21456.8</v>
      </c>
      <c r="F48" s="35"/>
      <c r="G48" s="35"/>
      <c r="H48" s="35"/>
      <c r="I48" s="35"/>
    </row>
    <row r="49" spans="1:9" ht="31.5">
      <c r="A49" s="19" t="s">
        <v>270</v>
      </c>
      <c r="B49" s="34">
        <v>231</v>
      </c>
      <c r="C49" s="69" t="s">
        <v>275</v>
      </c>
      <c r="D49" s="35">
        <f>E49</f>
        <v>775000</v>
      </c>
      <c r="E49" s="35">
        <v>775000</v>
      </c>
      <c r="F49" s="35"/>
      <c r="G49" s="35"/>
      <c r="H49" s="35"/>
      <c r="I49" s="29"/>
    </row>
    <row r="50" spans="1:9" ht="15.75">
      <c r="A50" s="32"/>
      <c r="B50" s="28"/>
      <c r="C50" s="69"/>
      <c r="D50" s="35"/>
      <c r="E50" s="35"/>
      <c r="F50" s="35"/>
      <c r="G50" s="35"/>
      <c r="H50" s="35"/>
      <c r="I50" s="29"/>
    </row>
    <row r="51" spans="1:9" s="36" customFormat="1" ht="15.75">
      <c r="A51" s="19" t="s">
        <v>268</v>
      </c>
      <c r="B51" s="34">
        <v>232</v>
      </c>
      <c r="C51" s="69" t="s">
        <v>275</v>
      </c>
      <c r="D51" s="35">
        <f>E51</f>
        <v>850</v>
      </c>
      <c r="E51" s="35">
        <v>850</v>
      </c>
      <c r="F51" s="35"/>
      <c r="G51" s="35"/>
      <c r="H51" s="35"/>
      <c r="I51" s="29"/>
    </row>
    <row r="52" spans="1:9" ht="15.75">
      <c r="A52" s="32"/>
      <c r="B52" s="28"/>
      <c r="C52" s="69"/>
      <c r="D52" s="35"/>
      <c r="E52" s="35"/>
      <c r="F52" s="35"/>
      <c r="G52" s="35"/>
      <c r="H52" s="35"/>
      <c r="I52" s="29"/>
    </row>
    <row r="53" spans="1:9" ht="15.75">
      <c r="A53" s="19" t="s">
        <v>269</v>
      </c>
      <c r="B53" s="34">
        <v>233</v>
      </c>
      <c r="C53" s="69" t="s">
        <v>275</v>
      </c>
      <c r="D53" s="35">
        <f>E53</f>
        <v>15000</v>
      </c>
      <c r="E53" s="35">
        <v>15000</v>
      </c>
      <c r="F53" s="35"/>
      <c r="G53" s="35"/>
      <c r="H53" s="35"/>
      <c r="I53" s="29"/>
    </row>
    <row r="54" spans="1:9" s="36" customFormat="1" ht="15.75">
      <c r="A54" s="32"/>
      <c r="B54" s="28"/>
      <c r="C54" s="69"/>
      <c r="D54" s="35"/>
      <c r="E54" s="35"/>
      <c r="F54" s="35"/>
      <c r="G54" s="35"/>
      <c r="H54" s="35"/>
      <c r="I54" s="29"/>
    </row>
    <row r="55" spans="1:9" ht="31.5">
      <c r="A55" s="33" t="s">
        <v>75</v>
      </c>
      <c r="B55" s="34">
        <v>240</v>
      </c>
      <c r="C55" s="69"/>
      <c r="D55" s="35"/>
      <c r="E55" s="35"/>
      <c r="F55" s="35"/>
      <c r="G55" s="35"/>
      <c r="H55" s="35"/>
      <c r="I55" s="35"/>
    </row>
    <row r="56" spans="1:9" ht="15.75">
      <c r="A56" s="32"/>
      <c r="B56" s="28"/>
      <c r="C56" s="69"/>
      <c r="D56" s="35"/>
      <c r="E56" s="35"/>
      <c r="F56" s="35"/>
      <c r="G56" s="35"/>
      <c r="H56" s="35"/>
      <c r="I56" s="29"/>
    </row>
    <row r="57" spans="1:9" s="36" customFormat="1" ht="15.75">
      <c r="A57" s="20"/>
      <c r="B57" s="29"/>
      <c r="C57" s="69"/>
      <c r="D57" s="35"/>
      <c r="E57" s="35"/>
      <c r="F57" s="35"/>
      <c r="G57" s="35"/>
      <c r="H57" s="35"/>
      <c r="I57" s="29"/>
    </row>
    <row r="58" spans="1:9" s="36" customFormat="1" ht="31.5">
      <c r="A58" s="33" t="s">
        <v>63</v>
      </c>
      <c r="B58" s="34">
        <v>250</v>
      </c>
      <c r="C58" s="69"/>
      <c r="D58" s="35"/>
      <c r="E58" s="35"/>
      <c r="F58" s="35"/>
      <c r="G58" s="35"/>
      <c r="H58" s="35"/>
      <c r="I58" s="35"/>
    </row>
    <row r="59" spans="1:9" s="36" customFormat="1" ht="15.75">
      <c r="A59" s="32"/>
      <c r="B59" s="28"/>
      <c r="C59" s="69"/>
      <c r="D59" s="35"/>
      <c r="E59" s="35"/>
      <c r="F59" s="35"/>
      <c r="G59" s="35"/>
      <c r="H59" s="35"/>
      <c r="I59" s="29"/>
    </row>
    <row r="60" spans="1:9" s="36" customFormat="1" ht="15.75">
      <c r="A60" s="32"/>
      <c r="B60" s="28"/>
      <c r="C60" s="69"/>
      <c r="D60" s="35"/>
      <c r="E60" s="35"/>
      <c r="F60" s="35"/>
      <c r="G60" s="35"/>
      <c r="H60" s="35"/>
      <c r="I60" s="29"/>
    </row>
    <row r="61" spans="1:9" ht="31.5">
      <c r="A61" s="33" t="s">
        <v>64</v>
      </c>
      <c r="B61" s="34">
        <v>260</v>
      </c>
      <c r="C61" s="69"/>
      <c r="D61" s="35"/>
      <c r="E61" s="35"/>
      <c r="F61" s="35"/>
      <c r="G61" s="35"/>
      <c r="H61" s="35"/>
      <c r="I61" s="35"/>
    </row>
    <row r="62" spans="1:9" ht="15.75">
      <c r="A62" s="33"/>
      <c r="B62" s="34"/>
      <c r="C62" s="69"/>
      <c r="D62" s="35"/>
      <c r="E62" s="35"/>
      <c r="F62" s="35"/>
      <c r="G62" s="35"/>
      <c r="H62" s="35"/>
      <c r="I62" s="35"/>
    </row>
    <row r="63" spans="1:9" s="37" customFormat="1" ht="47.25">
      <c r="A63" s="19" t="s">
        <v>271</v>
      </c>
      <c r="B63" s="34">
        <v>261</v>
      </c>
      <c r="C63" s="69"/>
      <c r="D63" s="35"/>
      <c r="E63" s="35"/>
      <c r="F63" s="35"/>
      <c r="G63" s="35"/>
      <c r="H63" s="35"/>
      <c r="I63" s="35"/>
    </row>
    <row r="64" spans="1:9" ht="15.75">
      <c r="A64" s="33"/>
      <c r="B64" s="34"/>
      <c r="C64" s="69" t="s">
        <v>55</v>
      </c>
      <c r="D64" s="35"/>
      <c r="E64" s="35"/>
      <c r="F64" s="35"/>
      <c r="G64" s="35"/>
      <c r="H64" s="35"/>
      <c r="I64" s="35"/>
    </row>
    <row r="65" spans="1:9" ht="47.25">
      <c r="A65" s="19" t="s">
        <v>267</v>
      </c>
      <c r="B65" s="34">
        <v>262</v>
      </c>
      <c r="C65" s="69"/>
      <c r="D65" s="35">
        <f>E65+F65+H65</f>
        <v>5174065.67</v>
      </c>
      <c r="E65" s="35">
        <f>E66+E77+E84+E87+E86+E72+E76+E85+E73+E74+E75</f>
        <v>4254133.67</v>
      </c>
      <c r="F65" s="35">
        <f>F84+F87+F90+F91</f>
        <v>39932</v>
      </c>
      <c r="G65" s="35"/>
      <c r="H65" s="35">
        <f>H92</f>
        <v>880000</v>
      </c>
      <c r="I65" s="35"/>
    </row>
    <row r="66" spans="1:9" s="37" customFormat="1" ht="15.75">
      <c r="A66" s="20"/>
      <c r="B66" s="29"/>
      <c r="C66" s="76" t="s">
        <v>274</v>
      </c>
      <c r="D66" s="77">
        <f aca="true" t="shared" si="1" ref="D66:D89">E66</f>
        <v>270000</v>
      </c>
      <c r="E66" s="77">
        <f>SUM(E67:E71)</f>
        <v>270000</v>
      </c>
      <c r="F66" s="77"/>
      <c r="G66" s="77"/>
      <c r="H66" s="77"/>
      <c r="I66" s="78"/>
    </row>
    <row r="67" spans="1:9" s="37" customFormat="1" ht="15.75">
      <c r="A67" s="73" t="s">
        <v>289</v>
      </c>
      <c r="B67" s="34">
        <v>221</v>
      </c>
      <c r="C67" s="69"/>
      <c r="D67" s="35">
        <f t="shared" si="1"/>
        <v>20800</v>
      </c>
      <c r="E67" s="35">
        <v>20800</v>
      </c>
      <c r="F67" s="35"/>
      <c r="G67" s="35"/>
      <c r="H67" s="35"/>
      <c r="I67" s="29"/>
    </row>
    <row r="68" spans="1:9" s="37" customFormat="1" ht="15.75">
      <c r="A68" s="73" t="s">
        <v>290</v>
      </c>
      <c r="B68" s="81">
        <v>222</v>
      </c>
      <c r="C68" s="82"/>
      <c r="D68" s="83">
        <f t="shared" si="1"/>
        <v>20000</v>
      </c>
      <c r="E68" s="83">
        <v>20000</v>
      </c>
      <c r="F68" s="35"/>
      <c r="G68" s="35"/>
      <c r="H68" s="35"/>
      <c r="I68" s="29"/>
    </row>
    <row r="69" spans="1:9" s="37" customFormat="1" ht="15.75">
      <c r="A69" s="73" t="s">
        <v>291</v>
      </c>
      <c r="B69" s="81">
        <v>226</v>
      </c>
      <c r="C69" s="69"/>
      <c r="D69" s="73">
        <f t="shared" si="1"/>
        <v>23756.76</v>
      </c>
      <c r="E69" s="73">
        <v>23756.76</v>
      </c>
      <c r="F69" s="35"/>
      <c r="G69" s="35"/>
      <c r="H69" s="35"/>
      <c r="I69" s="29"/>
    </row>
    <row r="70" spans="1:9" s="37" customFormat="1" ht="15.75">
      <c r="A70" s="73" t="s">
        <v>292</v>
      </c>
      <c r="B70" s="81">
        <v>310</v>
      </c>
      <c r="C70" s="69"/>
      <c r="D70" s="73">
        <f t="shared" si="1"/>
        <v>196443.24</v>
      </c>
      <c r="E70" s="73">
        <v>196443.24</v>
      </c>
      <c r="F70" s="35"/>
      <c r="G70" s="35"/>
      <c r="H70" s="35"/>
      <c r="I70" s="29"/>
    </row>
    <row r="71" spans="1:9" s="37" customFormat="1" ht="31.5">
      <c r="A71" s="73" t="s">
        <v>295</v>
      </c>
      <c r="B71" s="81">
        <v>340</v>
      </c>
      <c r="C71" s="114"/>
      <c r="D71" s="115">
        <f t="shared" si="1"/>
        <v>9000</v>
      </c>
      <c r="E71" s="116">
        <v>9000</v>
      </c>
      <c r="F71" s="116"/>
      <c r="G71" s="116"/>
      <c r="H71" s="116"/>
      <c r="I71" s="117"/>
    </row>
    <row r="72" spans="1:9" s="37" customFormat="1" ht="31.5">
      <c r="A72" s="73" t="s">
        <v>295</v>
      </c>
      <c r="B72" s="81">
        <v>340</v>
      </c>
      <c r="C72" s="76" t="s">
        <v>345</v>
      </c>
      <c r="D72" s="79">
        <f t="shared" si="1"/>
        <v>4823.19</v>
      </c>
      <c r="E72" s="77">
        <v>4823.19</v>
      </c>
      <c r="F72" s="77"/>
      <c r="G72" s="77"/>
      <c r="H72" s="77"/>
      <c r="I72" s="78"/>
    </row>
    <row r="73" spans="1:9" s="37" customFormat="1" ht="31.5">
      <c r="A73" s="73" t="s">
        <v>295</v>
      </c>
      <c r="B73" s="81">
        <v>340</v>
      </c>
      <c r="C73" s="76" t="s">
        <v>375</v>
      </c>
      <c r="D73" s="79">
        <f>E73</f>
        <v>110000</v>
      </c>
      <c r="E73" s="77">
        <v>110000</v>
      </c>
      <c r="F73" s="77"/>
      <c r="G73" s="77"/>
      <c r="H73" s="77"/>
      <c r="I73" s="78"/>
    </row>
    <row r="74" spans="1:9" s="37" customFormat="1" ht="15.75">
      <c r="A74" s="73" t="s">
        <v>290</v>
      </c>
      <c r="B74" s="81">
        <v>222</v>
      </c>
      <c r="C74" s="76" t="s">
        <v>376</v>
      </c>
      <c r="D74" s="79">
        <f>E74</f>
        <v>324700</v>
      </c>
      <c r="E74" s="77">
        <v>324700</v>
      </c>
      <c r="F74" s="77"/>
      <c r="G74" s="77"/>
      <c r="H74" s="77"/>
      <c r="I74" s="78"/>
    </row>
    <row r="75" spans="1:9" s="37" customFormat="1" ht="31.5">
      <c r="A75" s="73" t="s">
        <v>295</v>
      </c>
      <c r="B75" s="81">
        <v>340</v>
      </c>
      <c r="C75" s="76" t="s">
        <v>377</v>
      </c>
      <c r="D75" s="79">
        <f>E75</f>
        <v>86350</v>
      </c>
      <c r="E75" s="79">
        <v>86350</v>
      </c>
      <c r="F75" s="77"/>
      <c r="G75" s="77"/>
      <c r="H75" s="77"/>
      <c r="I75" s="78"/>
    </row>
    <row r="76" spans="1:9" s="37" customFormat="1" ht="15.75">
      <c r="A76" s="73" t="s">
        <v>290</v>
      </c>
      <c r="B76" s="81">
        <v>222</v>
      </c>
      <c r="C76" s="76" t="s">
        <v>346</v>
      </c>
      <c r="D76" s="79">
        <f>E76</f>
        <v>29744.08</v>
      </c>
      <c r="E76" s="77">
        <v>29744.08</v>
      </c>
      <c r="F76" s="77"/>
      <c r="G76" s="77"/>
      <c r="H76" s="77"/>
      <c r="I76" s="78"/>
    </row>
    <row r="77" spans="1:9" ht="15.75">
      <c r="A77" s="20"/>
      <c r="B77" s="20"/>
      <c r="C77" s="76" t="s">
        <v>275</v>
      </c>
      <c r="D77" s="79">
        <f t="shared" si="1"/>
        <v>1740693.2</v>
      </c>
      <c r="E77" s="79">
        <f>SUM(E78:E83)</f>
        <v>1740693.2</v>
      </c>
      <c r="F77" s="79"/>
      <c r="G77" s="79"/>
      <c r="H77" s="79"/>
      <c r="I77" s="80"/>
    </row>
    <row r="78" spans="1:9" ht="15.75">
      <c r="A78" s="73" t="s">
        <v>289</v>
      </c>
      <c r="B78" s="34">
        <v>221</v>
      </c>
      <c r="C78" s="69"/>
      <c r="D78" s="35">
        <f>E78</f>
        <v>340.05</v>
      </c>
      <c r="E78" s="35">
        <v>340.05</v>
      </c>
      <c r="F78" s="124"/>
      <c r="G78" s="124"/>
      <c r="H78" s="124"/>
      <c r="I78" s="125"/>
    </row>
    <row r="79" spans="1:9" ht="15.75">
      <c r="A79" s="73" t="s">
        <v>290</v>
      </c>
      <c r="B79" s="81">
        <v>222</v>
      </c>
      <c r="C79" s="82"/>
      <c r="D79" s="83">
        <f t="shared" si="1"/>
        <v>62000</v>
      </c>
      <c r="E79" s="83">
        <v>62000</v>
      </c>
      <c r="F79" s="73"/>
      <c r="G79" s="73"/>
      <c r="H79" s="73"/>
      <c r="I79" s="20"/>
    </row>
    <row r="80" spans="1:9" ht="15.75">
      <c r="A80" s="73" t="s">
        <v>293</v>
      </c>
      <c r="B80" s="81">
        <v>223</v>
      </c>
      <c r="C80" s="82"/>
      <c r="D80" s="83">
        <f t="shared" si="1"/>
        <v>1274000</v>
      </c>
      <c r="E80" s="83">
        <v>1274000</v>
      </c>
      <c r="F80" s="73"/>
      <c r="G80" s="73"/>
      <c r="H80" s="73"/>
      <c r="I80" s="20"/>
    </row>
    <row r="81" spans="1:9" ht="31.5">
      <c r="A81" s="73" t="s">
        <v>294</v>
      </c>
      <c r="B81" s="81">
        <v>225</v>
      </c>
      <c r="C81" s="69"/>
      <c r="D81" s="73">
        <f t="shared" si="1"/>
        <v>106000</v>
      </c>
      <c r="E81" s="73">
        <v>106000</v>
      </c>
      <c r="F81" s="73"/>
      <c r="G81" s="73"/>
      <c r="H81" s="73"/>
      <c r="I81" s="20"/>
    </row>
    <row r="82" spans="1:9" ht="15.75">
      <c r="A82" s="73" t="s">
        <v>291</v>
      </c>
      <c r="B82" s="81">
        <v>226</v>
      </c>
      <c r="C82" s="69"/>
      <c r="D82" s="73">
        <f t="shared" si="1"/>
        <v>122693.2</v>
      </c>
      <c r="E82" s="73">
        <v>122693.2</v>
      </c>
      <c r="F82" s="73"/>
      <c r="G82" s="73"/>
      <c r="H82" s="73"/>
      <c r="I82" s="20"/>
    </row>
    <row r="83" spans="1:9" ht="31.5">
      <c r="A83" s="73" t="s">
        <v>295</v>
      </c>
      <c r="B83" s="81">
        <v>340</v>
      </c>
      <c r="C83" s="69"/>
      <c r="D83" s="73">
        <f t="shared" si="1"/>
        <v>175659.95</v>
      </c>
      <c r="E83" s="73">
        <v>175659.95</v>
      </c>
      <c r="F83" s="73"/>
      <c r="G83" s="73"/>
      <c r="H83" s="73"/>
      <c r="I83" s="20"/>
    </row>
    <row r="84" spans="1:9" ht="31.5">
      <c r="A84" s="73" t="s">
        <v>295</v>
      </c>
      <c r="B84" s="81">
        <v>340</v>
      </c>
      <c r="C84" s="76" t="s">
        <v>276</v>
      </c>
      <c r="D84" s="79">
        <f t="shared" si="1"/>
        <v>116000</v>
      </c>
      <c r="E84" s="79">
        <v>116000</v>
      </c>
      <c r="F84" s="79"/>
      <c r="G84" s="79"/>
      <c r="H84" s="79"/>
      <c r="I84" s="80"/>
    </row>
    <row r="85" spans="1:9" ht="31.5">
      <c r="A85" s="73" t="s">
        <v>295</v>
      </c>
      <c r="B85" s="81">
        <v>340</v>
      </c>
      <c r="C85" s="76" t="s">
        <v>283</v>
      </c>
      <c r="D85" s="79">
        <f>E85</f>
        <v>4823.2</v>
      </c>
      <c r="E85" s="79">
        <v>4823.2</v>
      </c>
      <c r="F85" s="79"/>
      <c r="G85" s="79"/>
      <c r="H85" s="79"/>
      <c r="I85" s="80"/>
    </row>
    <row r="86" spans="1:9" s="37" customFormat="1" ht="15.75">
      <c r="A86" s="73" t="s">
        <v>290</v>
      </c>
      <c r="B86" s="81">
        <v>222</v>
      </c>
      <c r="C86" s="76" t="s">
        <v>277</v>
      </c>
      <c r="D86" s="79">
        <f t="shared" si="1"/>
        <v>1547000</v>
      </c>
      <c r="E86" s="79">
        <v>1547000</v>
      </c>
      <c r="F86" s="79"/>
      <c r="G86" s="79"/>
      <c r="H86" s="79"/>
      <c r="I86" s="80"/>
    </row>
    <row r="87" spans="1:9" s="37" customFormat="1" ht="15.75">
      <c r="A87" s="20"/>
      <c r="B87" s="20"/>
      <c r="C87" s="76" t="s">
        <v>278</v>
      </c>
      <c r="D87" s="79">
        <f t="shared" si="1"/>
        <v>20000</v>
      </c>
      <c r="E87" s="79">
        <v>20000</v>
      </c>
      <c r="F87" s="79"/>
      <c r="G87" s="79"/>
      <c r="H87" s="79"/>
      <c r="I87" s="80"/>
    </row>
    <row r="88" spans="1:9" s="37" customFormat="1" ht="31.5">
      <c r="A88" s="73" t="s">
        <v>294</v>
      </c>
      <c r="B88" s="81">
        <v>225</v>
      </c>
      <c r="C88" s="69"/>
      <c r="D88" s="73">
        <f t="shared" si="1"/>
        <v>5000</v>
      </c>
      <c r="E88" s="73">
        <v>5000</v>
      </c>
      <c r="F88" s="83"/>
      <c r="G88" s="83"/>
      <c r="H88" s="83"/>
      <c r="I88" s="84"/>
    </row>
    <row r="89" spans="1:9" s="37" customFormat="1" ht="31.5">
      <c r="A89" s="73" t="s">
        <v>295</v>
      </c>
      <c r="B89" s="81">
        <v>340</v>
      </c>
      <c r="C89" s="69"/>
      <c r="D89" s="73">
        <f t="shared" si="1"/>
        <v>15000</v>
      </c>
      <c r="E89" s="73">
        <v>15000</v>
      </c>
      <c r="F89" s="83"/>
      <c r="G89" s="83"/>
      <c r="H89" s="83"/>
      <c r="I89" s="84"/>
    </row>
    <row r="90" spans="1:9" ht="15.75">
      <c r="A90" s="73" t="s">
        <v>291</v>
      </c>
      <c r="B90" s="81">
        <v>226</v>
      </c>
      <c r="C90" s="76" t="s">
        <v>279</v>
      </c>
      <c r="D90" s="79">
        <f>F90</f>
        <v>14800</v>
      </c>
      <c r="E90" s="79"/>
      <c r="F90" s="79">
        <v>14800</v>
      </c>
      <c r="G90" s="79"/>
      <c r="H90" s="79"/>
      <c r="I90" s="80"/>
    </row>
    <row r="91" spans="1:9" ht="31.5">
      <c r="A91" s="73" t="s">
        <v>294</v>
      </c>
      <c r="B91" s="81">
        <v>225</v>
      </c>
      <c r="C91" s="76" t="s">
        <v>280</v>
      </c>
      <c r="D91" s="79">
        <f>F91</f>
        <v>25132</v>
      </c>
      <c r="E91" s="79"/>
      <c r="F91" s="79">
        <v>25132</v>
      </c>
      <c r="G91" s="79"/>
      <c r="H91" s="79"/>
      <c r="I91" s="80"/>
    </row>
    <row r="92" spans="1:9" ht="15.75">
      <c r="A92" s="20"/>
      <c r="B92" s="20"/>
      <c r="C92" s="76" t="s">
        <v>282</v>
      </c>
      <c r="D92" s="79">
        <f>H92</f>
        <v>880000</v>
      </c>
      <c r="E92" s="79"/>
      <c r="F92" s="79"/>
      <c r="G92" s="79"/>
      <c r="H92" s="79">
        <v>880000</v>
      </c>
      <c r="I92" s="80"/>
    </row>
    <row r="93" spans="1:9" ht="15.75">
      <c r="A93" s="73" t="s">
        <v>293</v>
      </c>
      <c r="B93" s="81">
        <v>223</v>
      </c>
      <c r="C93" s="76"/>
      <c r="D93" s="79">
        <f>H93</f>
        <v>400000</v>
      </c>
      <c r="E93" s="79"/>
      <c r="F93" s="79"/>
      <c r="G93" s="79"/>
      <c r="H93" s="79">
        <v>400000</v>
      </c>
      <c r="I93" s="80"/>
    </row>
    <row r="94" spans="1:9" ht="31.5">
      <c r="A94" s="73" t="s">
        <v>295</v>
      </c>
      <c r="B94" s="81">
        <v>340</v>
      </c>
      <c r="C94" s="76"/>
      <c r="D94" s="79">
        <f>H94</f>
        <v>480000</v>
      </c>
      <c r="E94" s="79"/>
      <c r="F94" s="79"/>
      <c r="G94" s="79"/>
      <c r="H94" s="79">
        <v>480000</v>
      </c>
      <c r="I94" s="80"/>
    </row>
    <row r="95" spans="1:9" ht="15.75">
      <c r="A95" s="73" t="s">
        <v>378</v>
      </c>
      <c r="B95" s="81"/>
      <c r="C95" s="76" t="s">
        <v>382</v>
      </c>
      <c r="D95" s="79"/>
      <c r="E95" s="79">
        <v>11413.83</v>
      </c>
      <c r="F95" s="79"/>
      <c r="G95" s="79"/>
      <c r="H95" s="79"/>
      <c r="I95" s="80"/>
    </row>
    <row r="96" spans="1:9" ht="31.5">
      <c r="A96" s="21" t="s">
        <v>77</v>
      </c>
      <c r="B96" s="30">
        <v>300</v>
      </c>
      <c r="C96" s="69"/>
      <c r="D96" s="68"/>
      <c r="E96" s="68"/>
      <c r="F96" s="68"/>
      <c r="G96" s="68"/>
      <c r="H96" s="68"/>
      <c r="I96" s="31"/>
    </row>
    <row r="97" spans="1:9" ht="15.75">
      <c r="A97" s="25" t="s">
        <v>65</v>
      </c>
      <c r="B97" s="28">
        <v>310</v>
      </c>
      <c r="C97" s="69"/>
      <c r="D97" s="35"/>
      <c r="E97" s="35"/>
      <c r="F97" s="35"/>
      <c r="G97" s="35"/>
      <c r="H97" s="35"/>
      <c r="I97" s="29"/>
    </row>
    <row r="98" spans="1:9" ht="15.75">
      <c r="A98" s="25" t="s">
        <v>66</v>
      </c>
      <c r="B98" s="28">
        <v>320</v>
      </c>
      <c r="C98" s="70" t="s">
        <v>55</v>
      </c>
      <c r="D98" s="35"/>
      <c r="E98" s="35"/>
      <c r="F98" s="35"/>
      <c r="G98" s="35"/>
      <c r="H98" s="35"/>
      <c r="I98" s="29"/>
    </row>
    <row r="99" spans="1:9" ht="31.5">
      <c r="A99" s="21" t="s">
        <v>78</v>
      </c>
      <c r="B99" s="30">
        <v>400</v>
      </c>
      <c r="C99" s="69"/>
      <c r="D99" s="68"/>
      <c r="E99" s="68"/>
      <c r="F99" s="68"/>
      <c r="G99" s="68"/>
      <c r="H99" s="68"/>
      <c r="I99" s="31"/>
    </row>
    <row r="100" spans="1:9" ht="15.75">
      <c r="A100" s="25" t="s">
        <v>67</v>
      </c>
      <c r="B100" s="28">
        <v>410</v>
      </c>
      <c r="C100" s="69"/>
      <c r="D100" s="35"/>
      <c r="E100" s="35"/>
      <c r="F100" s="35"/>
      <c r="G100" s="35"/>
      <c r="H100" s="35"/>
      <c r="I100" s="29"/>
    </row>
    <row r="101" spans="1:9" ht="15.75">
      <c r="A101" s="25" t="s">
        <v>68</v>
      </c>
      <c r="B101" s="28">
        <v>420</v>
      </c>
      <c r="C101" s="70"/>
      <c r="D101" s="35"/>
      <c r="E101" s="35"/>
      <c r="F101" s="35"/>
      <c r="G101" s="35"/>
      <c r="H101" s="35"/>
      <c r="I101" s="29"/>
    </row>
    <row r="102" spans="1:9" ht="15.75">
      <c r="A102" s="21" t="s">
        <v>69</v>
      </c>
      <c r="B102" s="30">
        <v>500</v>
      </c>
      <c r="C102" s="70" t="s">
        <v>55</v>
      </c>
      <c r="D102" s="68">
        <f>E102+H102</f>
        <v>-39390.47000000067</v>
      </c>
      <c r="E102" s="68">
        <f>E12-E35</f>
        <v>-39390.47000000067</v>
      </c>
      <c r="F102" s="68"/>
      <c r="G102" s="68"/>
      <c r="H102" s="68">
        <f>H12-H35</f>
        <v>0</v>
      </c>
      <c r="I102" s="68"/>
    </row>
    <row r="103" spans="1:9" ht="15.75">
      <c r="A103" s="21" t="s">
        <v>70</v>
      </c>
      <c r="B103" s="30">
        <v>600</v>
      </c>
      <c r="C103" s="70" t="s">
        <v>55</v>
      </c>
      <c r="D103" s="68"/>
      <c r="E103" s="68"/>
      <c r="F103" s="68"/>
      <c r="G103" s="68"/>
      <c r="H103" s="68"/>
      <c r="I103" s="31"/>
    </row>
  </sheetData>
  <sheetProtection/>
  <mergeCells count="14">
    <mergeCell ref="A1:I1"/>
    <mergeCell ref="A3:I3"/>
    <mergeCell ref="A4:I4"/>
    <mergeCell ref="A5:D5"/>
    <mergeCell ref="A7:A10"/>
    <mergeCell ref="B7:B10"/>
    <mergeCell ref="C7:C10"/>
    <mergeCell ref="D7:I7"/>
    <mergeCell ref="D8:D10"/>
    <mergeCell ref="E8:I8"/>
    <mergeCell ref="E9:E10"/>
    <mergeCell ref="F9:F10"/>
    <mergeCell ref="G9:G10"/>
    <mergeCell ref="H9:I9"/>
  </mergeCells>
  <hyperlinks>
    <hyperlink ref="F9" r:id="rId1" display="consultantplus://offline/ref=AFF9BDDC76612EC8352A33BF3FADFA69A1ED89DCA2BF4A0E3ACBC179C7CD1DFA23961E23CD01ECJCH"/>
  </hyperlinks>
  <printOptions/>
  <pageMargins left="0.75" right="0.75" top="1" bottom="1" header="0.5" footer="0.5"/>
  <pageSetup fitToHeight="14" fitToWidth="1" horizontalDpi="600" verticalDpi="600" orientation="landscape" paperSize="9" scale="77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view="pageLayout" zoomScale="90" zoomScaleNormal="90" zoomScaleSheetLayoutView="85" zoomScalePageLayoutView="90" workbookViewId="0" topLeftCell="A4">
      <selection activeCell="E12" sqref="E12"/>
    </sheetView>
  </sheetViews>
  <sheetFormatPr defaultColWidth="9.140625" defaultRowHeight="12.75"/>
  <cols>
    <col min="1" max="1" width="39.00390625" style="0" customWidth="1"/>
    <col min="4" max="6" width="12.57421875" style="0" customWidth="1"/>
    <col min="7" max="7" width="14.140625" style="0" customWidth="1"/>
    <col min="8" max="12" width="12.57421875" style="0" customWidth="1"/>
  </cols>
  <sheetData>
    <row r="1" spans="1:12" ht="15.75">
      <c r="A1" s="142" t="s">
        <v>79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ht="15.75">
      <c r="A2" s="3"/>
    </row>
    <row r="3" spans="1:12" ht="15.75">
      <c r="A3" s="143" t="s">
        <v>80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5.75">
      <c r="A4" s="143" t="s">
        <v>81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ht="15.75">
      <c r="A5" s="2" t="s">
        <v>379</v>
      </c>
    </row>
    <row r="6" ht="15.75">
      <c r="A6" s="3"/>
    </row>
    <row r="7" spans="1:12" ht="15.75" customHeight="1">
      <c r="A7" s="144" t="s">
        <v>22</v>
      </c>
      <c r="B7" s="144" t="s">
        <v>46</v>
      </c>
      <c r="C7" s="144" t="s">
        <v>82</v>
      </c>
      <c r="D7" s="144" t="s">
        <v>83</v>
      </c>
      <c r="E7" s="144"/>
      <c r="F7" s="144"/>
      <c r="G7" s="144"/>
      <c r="H7" s="144"/>
      <c r="I7" s="144"/>
      <c r="J7" s="144"/>
      <c r="K7" s="144"/>
      <c r="L7" s="144"/>
    </row>
    <row r="8" spans="1:12" ht="15.75" customHeight="1">
      <c r="A8" s="144"/>
      <c r="B8" s="144"/>
      <c r="C8" s="144"/>
      <c r="D8" s="144" t="s">
        <v>84</v>
      </c>
      <c r="E8" s="144"/>
      <c r="F8" s="144"/>
      <c r="G8" s="144" t="s">
        <v>25</v>
      </c>
      <c r="H8" s="144"/>
      <c r="I8" s="144"/>
      <c r="J8" s="144"/>
      <c r="K8" s="144"/>
      <c r="L8" s="144"/>
    </row>
    <row r="9" spans="1:12" ht="68.25" customHeight="1">
      <c r="A9" s="144"/>
      <c r="B9" s="144"/>
      <c r="C9" s="144"/>
      <c r="D9" s="144"/>
      <c r="E9" s="144"/>
      <c r="F9" s="144"/>
      <c r="G9" s="149" t="s">
        <v>85</v>
      </c>
      <c r="H9" s="149"/>
      <c r="I9" s="149"/>
      <c r="J9" s="149" t="s">
        <v>86</v>
      </c>
      <c r="K9" s="149"/>
      <c r="L9" s="149"/>
    </row>
    <row r="10" spans="1:12" ht="63">
      <c r="A10" s="144"/>
      <c r="B10" s="144"/>
      <c r="C10" s="144"/>
      <c r="D10" s="19" t="s">
        <v>284</v>
      </c>
      <c r="E10" s="19" t="s">
        <v>285</v>
      </c>
      <c r="F10" s="19" t="s">
        <v>286</v>
      </c>
      <c r="G10" s="19" t="s">
        <v>284</v>
      </c>
      <c r="H10" s="19" t="s">
        <v>285</v>
      </c>
      <c r="I10" s="19" t="s">
        <v>286</v>
      </c>
      <c r="J10" s="19" t="s">
        <v>284</v>
      </c>
      <c r="K10" s="19" t="s">
        <v>285</v>
      </c>
      <c r="L10" s="19" t="s">
        <v>286</v>
      </c>
    </row>
    <row r="11" spans="1:12" ht="15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</row>
    <row r="12" spans="1:12" ht="47.25">
      <c r="A12" s="20" t="s">
        <v>89</v>
      </c>
      <c r="B12" s="38" t="s">
        <v>88</v>
      </c>
      <c r="C12" s="28" t="s">
        <v>55</v>
      </c>
      <c r="D12" s="29">
        <f aca="true" t="shared" si="0" ref="D12:F15">G12</f>
        <v>5174065.67</v>
      </c>
      <c r="E12" s="29">
        <f t="shared" si="0"/>
        <v>4625932</v>
      </c>
      <c r="F12" s="29">
        <f t="shared" si="0"/>
        <v>4625932</v>
      </c>
      <c r="G12" s="29">
        <f>поступления!D65</f>
        <v>5174065.67</v>
      </c>
      <c r="H12" s="29">
        <v>4625932</v>
      </c>
      <c r="I12" s="29">
        <v>4625932</v>
      </c>
      <c r="J12" s="29">
        <v>0</v>
      </c>
      <c r="K12" s="29">
        <v>0</v>
      </c>
      <c r="L12" s="29">
        <v>0</v>
      </c>
    </row>
    <row r="13" spans="1:12" ht="47.25">
      <c r="A13" s="25" t="s">
        <v>90</v>
      </c>
      <c r="B13" s="28">
        <v>1001</v>
      </c>
      <c r="C13" s="28" t="s">
        <v>55</v>
      </c>
      <c r="D13" s="29">
        <f t="shared" si="0"/>
        <v>25132</v>
      </c>
      <c r="E13" s="29">
        <f t="shared" si="0"/>
        <v>0</v>
      </c>
      <c r="F13" s="29">
        <f t="shared" si="0"/>
        <v>0</v>
      </c>
      <c r="G13" s="29">
        <v>25132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15.75">
      <c r="A14" s="20"/>
      <c r="B14" s="20"/>
      <c r="C14" s="20"/>
      <c r="D14" s="29">
        <f t="shared" si="0"/>
        <v>0</v>
      </c>
      <c r="E14" s="29">
        <f t="shared" si="0"/>
        <v>0</v>
      </c>
      <c r="F14" s="29">
        <f t="shared" si="0"/>
        <v>0</v>
      </c>
      <c r="G14" s="20"/>
      <c r="H14" s="20"/>
      <c r="I14" s="20"/>
      <c r="J14" s="20"/>
      <c r="K14" s="20"/>
      <c r="L14" s="20"/>
    </row>
    <row r="15" spans="1:12" ht="31.5">
      <c r="A15" s="25" t="s">
        <v>87</v>
      </c>
      <c r="B15" s="28">
        <v>2001</v>
      </c>
      <c r="C15" s="20">
        <v>2017</v>
      </c>
      <c r="D15" s="74">
        <f t="shared" si="0"/>
        <v>5148933.67</v>
      </c>
      <c r="E15" s="74">
        <f t="shared" si="0"/>
        <v>4625932</v>
      </c>
      <c r="F15" s="74">
        <f t="shared" si="0"/>
        <v>4625932</v>
      </c>
      <c r="G15" s="75">
        <f aca="true" t="shared" si="1" ref="G15:L15">G12-G13</f>
        <v>5148933.67</v>
      </c>
      <c r="H15" s="75">
        <f t="shared" si="1"/>
        <v>4625932</v>
      </c>
      <c r="I15" s="75">
        <f t="shared" si="1"/>
        <v>4625932</v>
      </c>
      <c r="J15" s="75">
        <f t="shared" si="1"/>
        <v>0</v>
      </c>
      <c r="K15" s="75">
        <f t="shared" si="1"/>
        <v>0</v>
      </c>
      <c r="L15" s="75">
        <f t="shared" si="1"/>
        <v>0</v>
      </c>
    </row>
    <row r="16" spans="1:12" ht="15.7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</sheetData>
  <sheetProtection/>
  <mergeCells count="11">
    <mergeCell ref="J9:L9"/>
    <mergeCell ref="A1:L1"/>
    <mergeCell ref="A3:L3"/>
    <mergeCell ref="A4:L4"/>
    <mergeCell ref="A7:A10"/>
    <mergeCell ref="B7:B10"/>
    <mergeCell ref="C7:C10"/>
    <mergeCell ref="D7:L7"/>
    <mergeCell ref="D8:F9"/>
    <mergeCell ref="G8:L8"/>
    <mergeCell ref="G9:I9"/>
  </mergeCells>
  <hyperlinks>
    <hyperlink ref="G9" r:id="rId1" display="consultantplus://offline/ref=AFF9BDDC76612EC8352A33BF3FADFA69A1EC88DCA0BC4A0E3ACBC179C7ECJDH"/>
    <hyperlink ref="J9" r:id="rId2" display="consultantplus://offline/ref=AFF9BDDC76612EC8352A33BF3FADFA69A1ED89DEA2B44A0E3ACBC179C7ECJDH"/>
  </hyperlinks>
  <printOptions/>
  <pageMargins left="0.75" right="0.75" top="1" bottom="1" header="0.5" footer="0.5"/>
  <pageSetup horizontalDpi="600" verticalDpi="600" orientation="landscape" paperSize="9" scale="77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view="pageLayout" zoomScaleSheetLayoutView="85" workbookViewId="0" topLeftCell="A1">
      <selection activeCell="D26" sqref="D26"/>
    </sheetView>
  </sheetViews>
  <sheetFormatPr defaultColWidth="9.140625" defaultRowHeight="12.75"/>
  <cols>
    <col min="1" max="1" width="59.28125" style="0" customWidth="1"/>
    <col min="2" max="2" width="11.28125" style="0" customWidth="1"/>
    <col min="3" max="3" width="19.7109375" style="0" customWidth="1"/>
  </cols>
  <sheetData>
    <row r="1" spans="1:3" ht="15.75">
      <c r="A1" s="142" t="s">
        <v>91</v>
      </c>
      <c r="B1" s="142"/>
      <c r="C1" s="142"/>
    </row>
    <row r="2" ht="15.75">
      <c r="A2" s="3"/>
    </row>
    <row r="3" spans="1:3" ht="13.5">
      <c r="A3" s="150" t="s">
        <v>95</v>
      </c>
      <c r="B3" s="150"/>
      <c r="C3" s="150"/>
    </row>
    <row r="4" spans="1:3" ht="13.5">
      <c r="A4" s="150" t="s">
        <v>96</v>
      </c>
      <c r="B4" s="150"/>
      <c r="C4" s="150"/>
    </row>
    <row r="5" spans="1:3" ht="13.5">
      <c r="A5" s="150" t="s">
        <v>379</v>
      </c>
      <c r="B5" s="150"/>
      <c r="C5" s="150"/>
    </row>
    <row r="6" spans="1:3" ht="13.5">
      <c r="A6" s="150" t="s">
        <v>97</v>
      </c>
      <c r="B6" s="150"/>
      <c r="C6" s="150"/>
    </row>
    <row r="7" ht="15.75">
      <c r="A7" s="3"/>
    </row>
    <row r="8" spans="1:3" ht="63">
      <c r="A8" s="19" t="s">
        <v>22</v>
      </c>
      <c r="B8" s="19" t="s">
        <v>46</v>
      </c>
      <c r="C8" s="19" t="s">
        <v>92</v>
      </c>
    </row>
    <row r="9" spans="1:3" ht="15.75">
      <c r="A9" s="19">
        <v>1</v>
      </c>
      <c r="B9" s="19">
        <v>2</v>
      </c>
      <c r="C9" s="19">
        <v>3</v>
      </c>
    </row>
    <row r="10" spans="1:3" ht="15.75">
      <c r="A10" s="20" t="s">
        <v>69</v>
      </c>
      <c r="B10" s="19">
        <v>10</v>
      </c>
      <c r="C10" s="20">
        <v>0</v>
      </c>
    </row>
    <row r="11" spans="1:3" ht="15.75">
      <c r="A11" s="20" t="s">
        <v>70</v>
      </c>
      <c r="B11" s="19">
        <v>20</v>
      </c>
      <c r="C11" s="20">
        <v>0</v>
      </c>
    </row>
    <row r="12" spans="1:3" ht="15.75">
      <c r="A12" s="20" t="s">
        <v>93</v>
      </c>
      <c r="B12" s="19">
        <v>30</v>
      </c>
      <c r="C12" s="20">
        <v>11413.63</v>
      </c>
    </row>
    <row r="13" spans="1:3" ht="15.75">
      <c r="A13" s="20"/>
      <c r="B13" s="20"/>
      <c r="C13" s="20"/>
    </row>
    <row r="14" spans="1:3" ht="15.75">
      <c r="A14" s="20" t="s">
        <v>94</v>
      </c>
      <c r="B14" s="19">
        <v>40</v>
      </c>
      <c r="C14" s="20">
        <v>0</v>
      </c>
    </row>
    <row r="15" spans="1:3" ht="15.75">
      <c r="A15" s="20"/>
      <c r="B15" s="20"/>
      <c r="C15" s="20"/>
    </row>
    <row r="16" ht="15.75">
      <c r="A16" s="3"/>
    </row>
    <row r="18" spans="1:3" ht="15.75">
      <c r="A18" s="142" t="s">
        <v>98</v>
      </c>
      <c r="B18" s="142"/>
      <c r="C18" s="142"/>
    </row>
    <row r="19" ht="15.75">
      <c r="A19" s="3"/>
    </row>
    <row r="20" spans="1:3" ht="15.75">
      <c r="A20" s="143" t="s">
        <v>99</v>
      </c>
      <c r="B20" s="143"/>
      <c r="C20" s="143"/>
    </row>
    <row r="21" ht="15.75">
      <c r="A21" s="3"/>
    </row>
    <row r="22" spans="1:3" ht="31.5">
      <c r="A22" s="19" t="s">
        <v>22</v>
      </c>
      <c r="B22" s="19" t="s">
        <v>46</v>
      </c>
      <c r="C22" s="19" t="s">
        <v>100</v>
      </c>
    </row>
    <row r="23" spans="1:3" ht="15.75">
      <c r="A23" s="19">
        <v>1</v>
      </c>
      <c r="B23" s="19">
        <v>2</v>
      </c>
      <c r="C23" s="19">
        <v>3</v>
      </c>
    </row>
    <row r="24" spans="1:3" ht="15.75">
      <c r="A24" s="20" t="s">
        <v>101</v>
      </c>
      <c r="B24" s="19">
        <v>10</v>
      </c>
      <c r="C24" s="20"/>
    </row>
    <row r="25" spans="1:3" ht="51.75" customHeight="1">
      <c r="A25" s="39" t="s">
        <v>102</v>
      </c>
      <c r="B25" s="19">
        <v>20</v>
      </c>
      <c r="C25" s="20"/>
    </row>
    <row r="26" spans="1:3" ht="31.5">
      <c r="A26" s="20" t="s">
        <v>103</v>
      </c>
      <c r="B26" s="19">
        <v>30</v>
      </c>
      <c r="C26" s="20">
        <v>11413.83</v>
      </c>
    </row>
  </sheetData>
  <sheetProtection/>
  <mergeCells count="7">
    <mergeCell ref="A6:C6"/>
    <mergeCell ref="A18:C18"/>
    <mergeCell ref="A20:C20"/>
    <mergeCell ref="A1:C1"/>
    <mergeCell ref="A3:C3"/>
    <mergeCell ref="A4:C4"/>
    <mergeCell ref="A5:C5"/>
  </mergeCells>
  <hyperlinks>
    <hyperlink ref="A25" r:id="rId1" display="consultantplus://offline/ref=AFF9BDDC76612EC8352A33BF3FADFA69A1ED89DCA2BF4A0E3ACBC179C7ECJDH"/>
  </hyperlinks>
  <printOptions/>
  <pageMargins left="0.75" right="0.75" top="1" bottom="1" header="0.5" footer="0.5"/>
  <pageSetup horizontalDpi="600" verticalDpi="600" orientation="portrait" paperSize="9" scale="9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view="pageLayout" workbookViewId="0" topLeftCell="A40">
      <selection activeCell="E69" sqref="E69"/>
    </sheetView>
  </sheetViews>
  <sheetFormatPr defaultColWidth="9.140625" defaultRowHeight="12.75"/>
  <cols>
    <col min="1" max="1" width="34.7109375" style="0" customWidth="1"/>
    <col min="2" max="2" width="17.00390625" style="0" customWidth="1"/>
    <col min="3" max="3" width="25.28125" style="0" customWidth="1"/>
    <col min="4" max="4" width="13.140625" style="0" customWidth="1"/>
    <col min="6" max="6" width="11.57421875" style="0" customWidth="1"/>
    <col min="9" max="9" width="13.57421875" style="0" customWidth="1"/>
    <col min="10" max="10" width="10.8515625" style="0" customWidth="1"/>
  </cols>
  <sheetData>
    <row r="1" spans="1:10" ht="13.5">
      <c r="A1" s="126" t="s">
        <v>104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3.5">
      <c r="A2" s="128" t="s">
        <v>334</v>
      </c>
      <c r="B2" s="128"/>
      <c r="C2" s="128"/>
      <c r="D2" s="128"/>
      <c r="E2" s="128"/>
      <c r="F2" s="128"/>
      <c r="G2" s="128"/>
      <c r="H2" s="128"/>
      <c r="I2" s="128"/>
      <c r="J2" s="128"/>
    </row>
    <row r="3" spans="1:10" ht="13.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3.5">
      <c r="A4" s="126" t="s">
        <v>335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3.5">
      <c r="A5" s="126" t="s">
        <v>336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3.5">
      <c r="A6" s="126" t="s">
        <v>383</v>
      </c>
      <c r="B6" s="126"/>
      <c r="C6" s="126"/>
      <c r="D6" s="126"/>
      <c r="E6" s="126"/>
      <c r="F6" s="126"/>
      <c r="G6" s="126"/>
      <c r="H6" s="126"/>
      <c r="I6" s="126"/>
      <c r="J6" s="126"/>
    </row>
    <row r="7" ht="13.5">
      <c r="A7" s="40"/>
    </row>
    <row r="8" spans="1:10" ht="13.5">
      <c r="A8" s="150" t="s">
        <v>116</v>
      </c>
      <c r="B8" s="150"/>
      <c r="C8" s="150"/>
      <c r="D8" s="150"/>
      <c r="E8" s="150"/>
      <c r="F8" s="150"/>
      <c r="G8" s="150"/>
      <c r="H8" s="150"/>
      <c r="I8" s="150"/>
      <c r="J8" s="150"/>
    </row>
    <row r="9" spans="1:10" ht="13.5">
      <c r="A9" s="150" t="s">
        <v>117</v>
      </c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13.5">
      <c r="A10" s="150" t="s">
        <v>337</v>
      </c>
      <c r="B10" s="150"/>
      <c r="C10" s="150"/>
      <c r="D10" s="150"/>
      <c r="E10" s="150"/>
      <c r="F10" s="150"/>
      <c r="G10" s="150"/>
      <c r="H10" s="150"/>
      <c r="I10" s="150"/>
      <c r="J10" s="150"/>
    </row>
    <row r="11" ht="7.5" customHeight="1">
      <c r="A11" s="40"/>
    </row>
    <row r="12" spans="1:10" ht="12.75">
      <c r="A12" s="41"/>
      <c r="J12" t="s">
        <v>118</v>
      </c>
    </row>
    <row r="13" spans="1:10" ht="13.5">
      <c r="A13" s="40"/>
      <c r="H13" s="127" t="s">
        <v>120</v>
      </c>
      <c r="I13" s="127"/>
      <c r="J13" s="43" t="s">
        <v>119</v>
      </c>
    </row>
    <row r="14" spans="1:10" ht="13.5">
      <c r="A14" s="150" t="s">
        <v>384</v>
      </c>
      <c r="B14" s="150"/>
      <c r="C14" s="150"/>
      <c r="D14" s="150"/>
      <c r="E14" s="150"/>
      <c r="F14" s="150"/>
      <c r="G14" s="150"/>
      <c r="H14" s="127" t="s">
        <v>121</v>
      </c>
      <c r="I14" s="129"/>
      <c r="J14" s="97">
        <v>42825</v>
      </c>
    </row>
    <row r="15" spans="1:10" ht="9" customHeight="1">
      <c r="A15" s="16"/>
      <c r="B15" s="16"/>
      <c r="C15" s="16"/>
      <c r="D15" s="16"/>
      <c r="E15" s="16"/>
      <c r="F15" s="16"/>
      <c r="G15" s="16"/>
      <c r="H15" s="45"/>
      <c r="I15" s="46"/>
      <c r="J15" s="44"/>
    </row>
    <row r="16" spans="1:10" ht="27" customHeight="1">
      <c r="A16" s="154" t="s">
        <v>125</v>
      </c>
      <c r="B16" s="154"/>
      <c r="C16" s="154"/>
      <c r="D16" s="159" t="s">
        <v>339</v>
      </c>
      <c r="E16" s="159"/>
      <c r="F16" s="159"/>
      <c r="G16" s="159"/>
      <c r="H16" s="127" t="s">
        <v>122</v>
      </c>
      <c r="I16" s="129"/>
      <c r="J16" s="118">
        <v>71717035</v>
      </c>
    </row>
    <row r="17" spans="1:10" ht="42" customHeight="1">
      <c r="A17" s="40"/>
      <c r="C17" t="s">
        <v>124</v>
      </c>
      <c r="D17" s="152" t="s">
        <v>338</v>
      </c>
      <c r="E17" s="153"/>
      <c r="F17" s="153"/>
      <c r="G17" s="153"/>
      <c r="H17" s="130" t="s">
        <v>123</v>
      </c>
      <c r="I17" s="129"/>
      <c r="J17" s="132">
        <v>42744</v>
      </c>
    </row>
    <row r="18" spans="1:10" ht="13.5">
      <c r="A18" s="160" t="s">
        <v>126</v>
      </c>
      <c r="B18" s="160"/>
      <c r="C18" s="160"/>
      <c r="D18" s="155"/>
      <c r="E18" s="155"/>
      <c r="F18" s="155"/>
      <c r="G18" s="155"/>
      <c r="H18" s="127" t="s">
        <v>128</v>
      </c>
      <c r="I18" s="127"/>
      <c r="J18" s="118">
        <v>28640406</v>
      </c>
    </row>
    <row r="19" spans="1:10" ht="32.25" customHeight="1">
      <c r="A19" s="154" t="s">
        <v>127</v>
      </c>
      <c r="B19" s="154"/>
      <c r="C19" s="154"/>
      <c r="D19" s="157" t="s">
        <v>302</v>
      </c>
      <c r="E19" s="158"/>
      <c r="F19" s="158"/>
      <c r="G19" s="158"/>
      <c r="H19" s="127" t="s">
        <v>129</v>
      </c>
      <c r="I19" s="127"/>
      <c r="J19" s="44">
        <v>575</v>
      </c>
    </row>
    <row r="20" spans="1:10" ht="30.75" customHeight="1">
      <c r="A20" s="154" t="s">
        <v>130</v>
      </c>
      <c r="B20" s="154"/>
      <c r="C20" s="154"/>
      <c r="D20" s="155"/>
      <c r="E20" s="155"/>
      <c r="F20" s="155"/>
      <c r="G20" s="155"/>
      <c r="H20" s="127" t="s">
        <v>122</v>
      </c>
      <c r="I20" s="127"/>
      <c r="J20" s="44"/>
    </row>
    <row r="21" spans="1:10" ht="30" customHeight="1">
      <c r="A21" s="156" t="s">
        <v>131</v>
      </c>
      <c r="B21" s="156"/>
      <c r="C21" s="156"/>
      <c r="D21" s="156"/>
      <c r="E21" s="156"/>
      <c r="F21" s="156"/>
      <c r="G21" s="156"/>
      <c r="H21" s="127" t="s">
        <v>132</v>
      </c>
      <c r="I21" s="127"/>
      <c r="J21" s="44">
        <v>643</v>
      </c>
    </row>
    <row r="22" spans="1:10" ht="13.5">
      <c r="A22" s="131"/>
      <c r="B22" s="131"/>
      <c r="C22" s="131"/>
      <c r="D22" s="131"/>
      <c r="E22" s="131"/>
      <c r="F22" s="131"/>
      <c r="G22" s="131"/>
      <c r="H22" s="127" t="s">
        <v>134</v>
      </c>
      <c r="I22" s="127"/>
      <c r="J22" s="153"/>
    </row>
    <row r="23" spans="1:10" ht="13.5">
      <c r="A23" s="151" t="s">
        <v>133</v>
      </c>
      <c r="B23" s="151"/>
      <c r="C23" s="151"/>
      <c r="D23" s="151"/>
      <c r="E23" s="151"/>
      <c r="F23" s="151"/>
      <c r="G23" s="151"/>
      <c r="H23" s="127"/>
      <c r="I23" s="127"/>
      <c r="J23" s="153"/>
    </row>
    <row r="24" spans="1:10" ht="9" customHeight="1">
      <c r="A24" s="47"/>
      <c r="B24" s="47"/>
      <c r="C24" s="47"/>
      <c r="D24" s="47"/>
      <c r="E24" s="47"/>
      <c r="F24" s="47"/>
      <c r="G24" s="47"/>
      <c r="H24" s="45"/>
      <c r="I24" s="45"/>
      <c r="J24" s="48"/>
    </row>
    <row r="25" spans="1:10" ht="13.5">
      <c r="A25" s="40" t="s">
        <v>135</v>
      </c>
      <c r="D25" s="166" t="s">
        <v>136</v>
      </c>
      <c r="E25" s="166"/>
      <c r="F25" s="166"/>
      <c r="G25" s="166"/>
      <c r="H25" s="153">
        <v>0</v>
      </c>
      <c r="I25" s="153"/>
      <c r="J25" s="153"/>
    </row>
    <row r="26" ht="17.25" customHeight="1">
      <c r="A26" s="1"/>
    </row>
    <row r="27" spans="1:10" ht="109.5" customHeight="1">
      <c r="A27" s="144" t="s">
        <v>105</v>
      </c>
      <c r="B27" s="144" t="s">
        <v>106</v>
      </c>
      <c r="C27" s="144" t="s">
        <v>47</v>
      </c>
      <c r="D27" s="144" t="s">
        <v>107</v>
      </c>
      <c r="E27" s="144" t="s">
        <v>108</v>
      </c>
      <c r="F27" s="144"/>
      <c r="G27" s="144" t="s">
        <v>109</v>
      </c>
      <c r="H27" s="144"/>
      <c r="I27" s="144" t="s">
        <v>110</v>
      </c>
      <c r="J27" s="144"/>
    </row>
    <row r="28" spans="1:10" ht="15.75">
      <c r="A28" s="144"/>
      <c r="B28" s="144"/>
      <c r="C28" s="144"/>
      <c r="D28" s="144"/>
      <c r="E28" s="19" t="s">
        <v>111</v>
      </c>
      <c r="F28" s="19" t="s">
        <v>112</v>
      </c>
      <c r="G28" s="19" t="s">
        <v>111</v>
      </c>
      <c r="H28" s="19" t="s">
        <v>112</v>
      </c>
      <c r="I28" s="19" t="s">
        <v>113</v>
      </c>
      <c r="J28" s="19" t="s">
        <v>114</v>
      </c>
    </row>
    <row r="29" spans="1:10" ht="15.75">
      <c r="A29" s="19">
        <v>1</v>
      </c>
      <c r="B29" s="19">
        <v>2</v>
      </c>
      <c r="C29" s="19">
        <v>3</v>
      </c>
      <c r="D29" s="19">
        <v>4</v>
      </c>
      <c r="E29" s="19">
        <v>5</v>
      </c>
      <c r="F29" s="19">
        <v>6</v>
      </c>
      <c r="G29" s="19">
        <v>7</v>
      </c>
      <c r="H29" s="19">
        <v>8</v>
      </c>
      <c r="I29" s="19">
        <v>9</v>
      </c>
      <c r="J29" s="19">
        <v>10</v>
      </c>
    </row>
    <row r="30" spans="1:10" ht="53.25" customHeight="1">
      <c r="A30" s="20" t="s">
        <v>287</v>
      </c>
      <c r="B30" s="20"/>
      <c r="C30" s="85" t="s">
        <v>296</v>
      </c>
      <c r="D30" s="20"/>
      <c r="E30" s="20"/>
      <c r="F30" s="20"/>
      <c r="G30" s="20"/>
      <c r="H30" s="20"/>
      <c r="I30" s="20">
        <v>25312</v>
      </c>
      <c r="J30" s="20"/>
    </row>
    <row r="31" spans="1:10" ht="15.75">
      <c r="A31" s="20"/>
      <c r="B31" s="20"/>
      <c r="C31" s="86" t="s">
        <v>297</v>
      </c>
      <c r="D31" s="20"/>
      <c r="E31" s="20"/>
      <c r="F31" s="20"/>
      <c r="G31" s="20"/>
      <c r="H31" s="20"/>
      <c r="I31" s="20"/>
      <c r="J31" s="20">
        <v>25312</v>
      </c>
    </row>
    <row r="32" spans="1:10" ht="72" customHeight="1">
      <c r="A32" s="20" t="s">
        <v>288</v>
      </c>
      <c r="B32" s="20"/>
      <c r="C32" s="85" t="s">
        <v>296</v>
      </c>
      <c r="D32" s="20"/>
      <c r="E32" s="20"/>
      <c r="F32" s="20"/>
      <c r="G32" s="20"/>
      <c r="H32" s="20"/>
      <c r="I32" s="20">
        <v>8000</v>
      </c>
      <c r="J32" s="20"/>
    </row>
    <row r="33" spans="1:10" ht="15.75">
      <c r="A33" s="20"/>
      <c r="B33" s="20"/>
      <c r="C33" s="87" t="s">
        <v>347</v>
      </c>
      <c r="D33" s="20"/>
      <c r="E33" s="20"/>
      <c r="F33" s="20"/>
      <c r="G33" s="20"/>
      <c r="H33" s="20"/>
      <c r="I33" s="20"/>
      <c r="J33" s="20">
        <v>8000</v>
      </c>
    </row>
    <row r="34" spans="1:10" ht="31.5">
      <c r="A34" s="20" t="s">
        <v>348</v>
      </c>
      <c r="B34" s="20"/>
      <c r="C34" s="85" t="s">
        <v>296</v>
      </c>
      <c r="D34" s="20"/>
      <c r="E34" s="20"/>
      <c r="F34" s="20"/>
      <c r="G34" s="20"/>
      <c r="H34" s="20"/>
      <c r="I34" s="20">
        <v>14800</v>
      </c>
      <c r="J34" s="20"/>
    </row>
    <row r="35" spans="1:10" ht="15.75">
      <c r="A35" s="20"/>
      <c r="B35" s="20"/>
      <c r="C35" s="87" t="s">
        <v>349</v>
      </c>
      <c r="D35" s="20"/>
      <c r="E35" s="20"/>
      <c r="F35" s="20"/>
      <c r="G35" s="20"/>
      <c r="H35" s="20"/>
      <c r="I35" s="20"/>
      <c r="J35" s="20">
        <v>14800</v>
      </c>
    </row>
    <row r="36" spans="1:10" ht="15.75">
      <c r="A36" s="49"/>
      <c r="B36" s="49"/>
      <c r="C36" s="49"/>
      <c r="D36" s="49"/>
      <c r="E36" s="20" t="s">
        <v>115</v>
      </c>
      <c r="F36" s="20"/>
      <c r="G36" s="19" t="s">
        <v>55</v>
      </c>
      <c r="H36" s="20"/>
      <c r="I36" s="20">
        <f>SUM(I30:I35)</f>
        <v>48112</v>
      </c>
      <c r="J36" s="20">
        <f>SUM(J30:J35)</f>
        <v>48112</v>
      </c>
    </row>
    <row r="38" spans="1:7" ht="11.25" customHeight="1">
      <c r="A38" s="42"/>
      <c r="E38" s="127" t="s">
        <v>137</v>
      </c>
      <c r="F38" s="127"/>
      <c r="G38" s="44"/>
    </row>
    <row r="39" spans="1:7" ht="14.25" customHeight="1">
      <c r="A39" s="42"/>
      <c r="E39" s="127" t="s">
        <v>138</v>
      </c>
      <c r="F39" s="127"/>
      <c r="G39" s="44"/>
    </row>
    <row r="40" ht="12.75">
      <c r="A40" s="42"/>
    </row>
    <row r="41" spans="1:10" s="51" customFormat="1" ht="12.75">
      <c r="A41" s="98" t="s">
        <v>139</v>
      </c>
      <c r="B41" s="99" t="s">
        <v>140</v>
      </c>
      <c r="C41" s="100" t="s">
        <v>343</v>
      </c>
      <c r="D41" s="101"/>
      <c r="E41" s="101"/>
      <c r="F41" s="101"/>
      <c r="G41" s="101"/>
      <c r="H41" s="101"/>
      <c r="I41" s="101"/>
      <c r="J41" s="101"/>
    </row>
    <row r="42" spans="1:10" s="51" customFormat="1" ht="9.75" customHeight="1">
      <c r="A42" s="98"/>
      <c r="B42" s="102" t="s">
        <v>141</v>
      </c>
      <c r="C42" s="102" t="s">
        <v>142</v>
      </c>
      <c r="D42" s="101"/>
      <c r="E42" s="101"/>
      <c r="F42" s="101"/>
      <c r="G42" s="101"/>
      <c r="H42" s="101"/>
      <c r="I42" s="101"/>
      <c r="J42" s="101"/>
    </row>
    <row r="43" spans="1:10" s="51" customFormat="1" ht="27.75" customHeight="1">
      <c r="A43" s="98"/>
      <c r="B43" s="101"/>
      <c r="C43" s="101"/>
      <c r="D43" s="101"/>
      <c r="E43" s="101"/>
      <c r="F43" s="161" t="s">
        <v>148</v>
      </c>
      <c r="G43" s="162"/>
      <c r="H43" s="162"/>
      <c r="I43" s="162"/>
      <c r="J43" s="163"/>
    </row>
    <row r="44" spans="1:10" s="51" customFormat="1" ht="30" customHeight="1">
      <c r="A44" s="98" t="s">
        <v>143</v>
      </c>
      <c r="B44" s="99" t="s">
        <v>140</v>
      </c>
      <c r="C44" s="100" t="s">
        <v>340</v>
      </c>
      <c r="D44" s="103"/>
      <c r="E44" s="101"/>
      <c r="F44" s="53" t="s">
        <v>145</v>
      </c>
      <c r="G44" s="99" t="s">
        <v>150</v>
      </c>
      <c r="H44" s="99" t="s">
        <v>140</v>
      </c>
      <c r="I44" s="104" t="s">
        <v>149</v>
      </c>
      <c r="J44" s="105" t="s">
        <v>146</v>
      </c>
    </row>
    <row r="45" spans="1:10" s="51" customFormat="1" ht="12.75">
      <c r="A45" s="98"/>
      <c r="B45" s="102" t="s">
        <v>141</v>
      </c>
      <c r="C45" s="102" t="s">
        <v>142</v>
      </c>
      <c r="D45" s="101"/>
      <c r="E45" s="101"/>
      <c r="F45" s="106"/>
      <c r="G45" s="54" t="s">
        <v>144</v>
      </c>
      <c r="H45" s="54" t="s">
        <v>141</v>
      </c>
      <c r="I45" s="55" t="s">
        <v>142</v>
      </c>
      <c r="J45" s="56" t="s">
        <v>147</v>
      </c>
    </row>
    <row r="46" spans="1:10" s="51" customFormat="1" ht="12.75">
      <c r="A46" s="98"/>
      <c r="B46" s="101"/>
      <c r="C46" s="101"/>
      <c r="D46" s="101"/>
      <c r="E46" s="101"/>
      <c r="F46" s="164" t="s">
        <v>151</v>
      </c>
      <c r="G46" s="165"/>
      <c r="H46" s="165"/>
      <c r="I46" s="107"/>
      <c r="J46" s="108"/>
    </row>
    <row r="47" spans="1:10" s="51" customFormat="1" ht="25.5">
      <c r="A47" s="98" t="s">
        <v>145</v>
      </c>
      <c r="B47" s="119" t="s">
        <v>341</v>
      </c>
      <c r="C47" s="99" t="s">
        <v>140</v>
      </c>
      <c r="D47" s="109" t="s">
        <v>340</v>
      </c>
      <c r="E47" s="103" t="s">
        <v>342</v>
      </c>
      <c r="F47" s="101"/>
      <c r="G47" s="101"/>
      <c r="H47" s="101"/>
      <c r="I47" s="101"/>
      <c r="J47" s="101"/>
    </row>
    <row r="48" spans="1:10" s="51" customFormat="1" ht="22.5">
      <c r="A48" s="98"/>
      <c r="B48" s="110" t="s">
        <v>144</v>
      </c>
      <c r="C48" s="110" t="s">
        <v>141</v>
      </c>
      <c r="D48" s="111" t="s">
        <v>142</v>
      </c>
      <c r="E48" s="112" t="s">
        <v>147</v>
      </c>
      <c r="F48" s="101"/>
      <c r="G48" s="101"/>
      <c r="H48" s="101"/>
      <c r="I48" s="101"/>
      <c r="J48" s="101"/>
    </row>
    <row r="49" spans="1:10" s="51" customFormat="1" ht="6.75" customHeight="1">
      <c r="A49" s="98"/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s="51" customFormat="1" ht="11.25" customHeight="1">
      <c r="A50" s="98" t="s">
        <v>385</v>
      </c>
      <c r="B50" s="101"/>
      <c r="C50" s="101"/>
      <c r="D50" s="101"/>
      <c r="E50" s="101"/>
      <c r="F50" s="101"/>
      <c r="G50" s="101"/>
      <c r="H50" s="101"/>
      <c r="I50" s="101"/>
      <c r="J50" s="101"/>
    </row>
    <row r="51" spans="1:10" s="51" customFormat="1" ht="12.75">
      <c r="A51" s="98"/>
      <c r="B51" s="101"/>
      <c r="C51" s="101"/>
      <c r="D51" s="101"/>
      <c r="E51" s="101"/>
      <c r="F51" s="101"/>
      <c r="G51" s="101"/>
      <c r="H51" s="101"/>
      <c r="I51" s="101"/>
      <c r="J51" s="101"/>
    </row>
    <row r="52" s="51" customFormat="1" ht="12.75">
      <c r="A52" s="50"/>
    </row>
    <row r="53" s="51" customFormat="1" ht="12.75">
      <c r="A53" s="50"/>
    </row>
    <row r="54" s="51" customFormat="1" ht="12.75">
      <c r="A54" s="50"/>
    </row>
    <row r="55" s="51" customFormat="1" ht="12.75">
      <c r="A55" s="50"/>
    </row>
    <row r="56" s="51" customFormat="1" ht="12.75">
      <c r="A56" s="50"/>
    </row>
    <row r="57" s="51" customFormat="1" ht="12.75">
      <c r="A57" s="50"/>
    </row>
    <row r="58" s="51" customFormat="1" ht="12.75">
      <c r="A58" s="50"/>
    </row>
    <row r="59" s="51" customFormat="1" ht="12.75">
      <c r="A59" s="50"/>
    </row>
    <row r="60" s="51" customFormat="1" ht="12.75">
      <c r="A60" s="50"/>
    </row>
    <row r="61" s="51" customFormat="1" ht="12.75"/>
    <row r="62" s="51" customFormat="1" ht="12.75"/>
    <row r="63" s="51" customFormat="1" ht="12.75"/>
    <row r="64" s="51" customFormat="1" ht="12.75"/>
    <row r="65" s="51" customFormat="1" ht="12.75"/>
    <row r="66" s="51" customFormat="1" ht="12.75"/>
    <row r="67" s="51" customFormat="1" ht="12.75"/>
    <row r="68" s="51" customFormat="1" ht="12.75"/>
    <row r="69" s="51" customFormat="1" ht="12.75"/>
    <row r="70" s="51" customFormat="1" ht="12.75"/>
    <row r="71" s="51" customFormat="1" ht="12.75"/>
    <row r="72" s="51" customFormat="1" ht="12.75"/>
    <row r="73" s="52" customFormat="1" ht="15"/>
    <row r="74" s="52" customFormat="1" ht="15"/>
    <row r="75" s="52" customFormat="1" ht="15"/>
    <row r="76" s="52" customFormat="1" ht="15"/>
    <row r="77" s="52" customFormat="1" ht="15"/>
    <row r="78" s="52" customFormat="1" ht="15"/>
    <row r="79" s="52" customFormat="1" ht="15"/>
    <row r="80" s="52" customFormat="1" ht="15"/>
    <row r="81" s="52" customFormat="1" ht="15"/>
    <row r="82" s="52" customFormat="1" ht="15"/>
    <row r="83" s="52" customFormat="1" ht="15"/>
    <row r="84" s="52" customFormat="1" ht="15"/>
    <row r="85" s="52" customFormat="1" ht="15"/>
    <row r="86" s="1" customFormat="1" ht="15.75"/>
    <row r="87" s="1" customFormat="1" ht="15.75"/>
    <row r="88" s="1" customFormat="1" ht="15.75"/>
    <row r="89" s="1" customFormat="1" ht="15.75"/>
    <row r="90" s="1" customFormat="1" ht="15.75"/>
    <row r="91" s="1" customFormat="1" ht="15.75"/>
    <row r="92" s="1" customFormat="1" ht="15.75"/>
    <row r="93" s="1" customFormat="1" ht="15.75"/>
    <row r="94" s="1" customFormat="1" ht="15.75"/>
    <row r="95" s="1" customFormat="1" ht="15.75"/>
    <row r="96" s="1" customFormat="1" ht="15.75"/>
    <row r="97" s="1" customFormat="1" ht="15.75"/>
    <row r="98" s="1" customFormat="1" ht="15.75"/>
    <row r="99" s="1" customFormat="1" ht="15.75"/>
    <row r="100" s="1" customFormat="1" ht="15.75"/>
    <row r="101" s="1" customFormat="1" ht="15.75"/>
    <row r="102" s="1" customFormat="1" ht="15.75"/>
    <row r="103" s="1" customFormat="1" ht="15.75"/>
    <row r="104" s="1" customFormat="1" ht="15.75"/>
    <row r="105" s="1" customFormat="1" ht="15.75"/>
    <row r="106" s="1" customFormat="1" ht="15.75"/>
    <row r="107" s="1" customFormat="1" ht="15.75"/>
    <row r="108" s="1" customFormat="1" ht="15.75"/>
    <row r="109" s="1" customFormat="1" ht="15.75"/>
    <row r="110" s="1" customFormat="1" ht="15.75"/>
    <row r="111" s="1" customFormat="1" ht="15.75"/>
    <row r="112" s="1" customFormat="1" ht="15.75"/>
  </sheetData>
  <sheetProtection/>
  <mergeCells count="44">
    <mergeCell ref="F43:J43"/>
    <mergeCell ref="F46:H46"/>
    <mergeCell ref="H22:I23"/>
    <mergeCell ref="J22:J23"/>
    <mergeCell ref="D25:G25"/>
    <mergeCell ref="H25:J25"/>
    <mergeCell ref="E39:F39"/>
    <mergeCell ref="E38:F38"/>
    <mergeCell ref="E27:F27"/>
    <mergeCell ref="G27:H27"/>
    <mergeCell ref="D16:G16"/>
    <mergeCell ref="A16:C16"/>
    <mergeCell ref="A18:C18"/>
    <mergeCell ref="D18:G18"/>
    <mergeCell ref="I27:J27"/>
    <mergeCell ref="A22:G22"/>
    <mergeCell ref="A23:G23"/>
    <mergeCell ref="D17:G17"/>
    <mergeCell ref="A19:C19"/>
    <mergeCell ref="A20:C20"/>
    <mergeCell ref="D20:G20"/>
    <mergeCell ref="A21:G21"/>
    <mergeCell ref="D19:G19"/>
    <mergeCell ref="H14:I14"/>
    <mergeCell ref="H16:I16"/>
    <mergeCell ref="H21:I21"/>
    <mergeCell ref="H18:I18"/>
    <mergeCell ref="H19:I19"/>
    <mergeCell ref="H20:I20"/>
    <mergeCell ref="H17:I17"/>
    <mergeCell ref="A1:J1"/>
    <mergeCell ref="A2:J2"/>
    <mergeCell ref="A4:J4"/>
    <mergeCell ref="A8:J8"/>
    <mergeCell ref="A9:J9"/>
    <mergeCell ref="A5:J5"/>
    <mergeCell ref="A6:J6"/>
    <mergeCell ref="A27:A28"/>
    <mergeCell ref="B27:B28"/>
    <mergeCell ref="C27:C28"/>
    <mergeCell ref="D27:D28"/>
    <mergeCell ref="A10:J10"/>
    <mergeCell ref="A14:G14"/>
    <mergeCell ref="H13:I13"/>
  </mergeCells>
  <printOptions/>
  <pageMargins left="0.75" right="0.75" top="1" bottom="1" header="0.5" footer="0.5"/>
  <pageSetup fitToHeight="14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3"/>
  <sheetViews>
    <sheetView view="pageLayout" workbookViewId="0" topLeftCell="A198">
      <selection activeCell="J204" sqref="J204:J205"/>
    </sheetView>
  </sheetViews>
  <sheetFormatPr defaultColWidth="9.140625" defaultRowHeight="12.75"/>
  <cols>
    <col min="6" max="6" width="8.00390625" style="0" customWidth="1"/>
    <col min="8" max="8" width="11.28125" style="0" customWidth="1"/>
    <col min="9" max="9" width="11.00390625" style="0" customWidth="1"/>
    <col min="10" max="10" width="18.00390625" style="0" customWidth="1"/>
  </cols>
  <sheetData>
    <row r="1" spans="1:10" ht="15">
      <c r="A1" s="182" t="s">
        <v>350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5">
      <c r="A2" s="182" t="s">
        <v>152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">
      <c r="A3" s="182" t="s">
        <v>153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5">
      <c r="A4" s="182" t="s">
        <v>225</v>
      </c>
      <c r="B4" s="182"/>
      <c r="C4" s="182"/>
      <c r="D4" s="182"/>
      <c r="E4" s="182"/>
      <c r="F4" s="182"/>
      <c r="G4" s="182"/>
      <c r="H4" s="182"/>
      <c r="I4" s="182"/>
      <c r="J4" s="182"/>
    </row>
    <row r="5" spans="1:10" ht="15">
      <c r="A5" s="182" t="s">
        <v>226</v>
      </c>
      <c r="B5" s="182"/>
      <c r="C5" s="182"/>
      <c r="D5" s="182"/>
      <c r="E5" s="182"/>
      <c r="F5" s="182"/>
      <c r="G5" s="182"/>
      <c r="H5" s="182"/>
      <c r="I5" s="182"/>
      <c r="J5" s="182"/>
    </row>
    <row r="6" ht="15">
      <c r="A6" s="57"/>
    </row>
    <row r="7" spans="1:10" ht="15">
      <c r="A7" s="182"/>
      <c r="B7" s="182"/>
      <c r="C7" s="182"/>
      <c r="D7" s="182"/>
      <c r="E7" s="182"/>
      <c r="F7" s="182"/>
      <c r="G7" s="182"/>
      <c r="H7" s="182"/>
      <c r="I7" s="182"/>
      <c r="J7" s="182"/>
    </row>
    <row r="8" ht="15">
      <c r="A8" s="57"/>
    </row>
    <row r="9" spans="1:10" ht="13.5">
      <c r="A9" s="150" t="s">
        <v>227</v>
      </c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13.5">
      <c r="A10" s="150" t="s">
        <v>228</v>
      </c>
      <c r="B10" s="150"/>
      <c r="C10" s="150"/>
      <c r="D10" s="150"/>
      <c r="E10" s="150"/>
      <c r="F10" s="150"/>
      <c r="G10" s="150"/>
      <c r="H10" s="150"/>
      <c r="I10" s="150"/>
      <c r="J10" s="150"/>
    </row>
    <row r="11" spans="1:10" ht="13.5">
      <c r="A11" s="150" t="s">
        <v>229</v>
      </c>
      <c r="B11" s="150"/>
      <c r="C11" s="150"/>
      <c r="D11" s="150"/>
      <c r="E11" s="150"/>
      <c r="F11" s="150"/>
      <c r="G11" s="150"/>
      <c r="H11" s="150"/>
      <c r="I11" s="150"/>
      <c r="J11" s="150"/>
    </row>
    <row r="12" ht="13.5">
      <c r="A12" s="40"/>
    </row>
    <row r="13" spans="1:10" ht="13.5">
      <c r="A13" s="150" t="s">
        <v>230</v>
      </c>
      <c r="B13" s="150"/>
      <c r="C13" s="150"/>
      <c r="D13" s="150"/>
      <c r="E13" s="150"/>
      <c r="F13" s="150"/>
      <c r="G13" s="150"/>
      <c r="H13" s="150"/>
      <c r="I13" s="150"/>
      <c r="J13" s="150"/>
    </row>
    <row r="14" ht="13.5">
      <c r="A14" s="40"/>
    </row>
    <row r="15" spans="1:10" ht="13.5">
      <c r="A15" s="160" t="s">
        <v>154</v>
      </c>
      <c r="B15" s="160"/>
      <c r="C15" s="160"/>
      <c r="D15" s="160"/>
      <c r="E15" s="160"/>
      <c r="F15" s="160"/>
      <c r="G15" s="160"/>
      <c r="H15" s="160"/>
      <c r="I15" s="160"/>
      <c r="J15" s="160"/>
    </row>
    <row r="16" spans="1:10" ht="13.5">
      <c r="A16" s="160" t="s">
        <v>155</v>
      </c>
      <c r="B16" s="160"/>
      <c r="C16" s="160"/>
      <c r="D16" s="160"/>
      <c r="E16" s="160"/>
      <c r="F16" s="160"/>
      <c r="G16" s="160"/>
      <c r="H16" s="160"/>
      <c r="I16" s="160"/>
      <c r="J16" s="160"/>
    </row>
    <row r="17" ht="13.5">
      <c r="A17" s="40"/>
    </row>
    <row r="18" spans="1:10" ht="13.5">
      <c r="A18" s="150" t="s">
        <v>156</v>
      </c>
      <c r="B18" s="150"/>
      <c r="C18" s="150"/>
      <c r="D18" s="150"/>
      <c r="E18" s="150"/>
      <c r="F18" s="150"/>
      <c r="G18" s="150"/>
      <c r="H18" s="150"/>
      <c r="I18" s="150"/>
      <c r="J18" s="150"/>
    </row>
    <row r="19" ht="15">
      <c r="A19" s="58"/>
    </row>
    <row r="20" spans="1:10" ht="15" customHeight="1">
      <c r="A20" s="168" t="s">
        <v>21</v>
      </c>
      <c r="B20" s="168" t="s">
        <v>157</v>
      </c>
      <c r="C20" s="168" t="s">
        <v>158</v>
      </c>
      <c r="D20" s="168" t="s">
        <v>159</v>
      </c>
      <c r="E20" s="168"/>
      <c r="F20" s="168"/>
      <c r="G20" s="168"/>
      <c r="H20" s="168" t="s">
        <v>160</v>
      </c>
      <c r="I20" s="168" t="s">
        <v>161</v>
      </c>
      <c r="J20" s="168" t="s">
        <v>162</v>
      </c>
    </row>
    <row r="21" spans="1:10" ht="15" customHeight="1">
      <c r="A21" s="168"/>
      <c r="B21" s="168"/>
      <c r="C21" s="168"/>
      <c r="D21" s="168" t="s">
        <v>49</v>
      </c>
      <c r="E21" s="168" t="s">
        <v>25</v>
      </c>
      <c r="F21" s="168"/>
      <c r="G21" s="168"/>
      <c r="H21" s="168"/>
      <c r="I21" s="168"/>
      <c r="J21" s="168"/>
    </row>
    <row r="22" spans="1:10" ht="120">
      <c r="A22" s="168"/>
      <c r="B22" s="168"/>
      <c r="C22" s="168"/>
      <c r="D22" s="168"/>
      <c r="E22" s="60" t="s">
        <v>163</v>
      </c>
      <c r="F22" s="60" t="s">
        <v>164</v>
      </c>
      <c r="G22" s="60" t="s">
        <v>165</v>
      </c>
      <c r="H22" s="168"/>
      <c r="I22" s="168"/>
      <c r="J22" s="168"/>
    </row>
    <row r="23" spans="1:10" ht="15">
      <c r="A23" s="60">
        <v>1</v>
      </c>
      <c r="B23" s="60">
        <v>2</v>
      </c>
      <c r="C23" s="60">
        <v>3</v>
      </c>
      <c r="D23" s="60">
        <v>4</v>
      </c>
      <c r="E23" s="60">
        <v>5</v>
      </c>
      <c r="F23" s="60">
        <v>6</v>
      </c>
      <c r="G23" s="60">
        <v>7</v>
      </c>
      <c r="H23" s="60">
        <v>8</v>
      </c>
      <c r="I23" s="60">
        <v>9</v>
      </c>
      <c r="J23" s="60">
        <v>10</v>
      </c>
    </row>
    <row r="24" spans="1:10" ht="15">
      <c r="A24" s="60">
        <v>1</v>
      </c>
      <c r="B24" s="60" t="s">
        <v>351</v>
      </c>
      <c r="C24" s="60">
        <v>5.5</v>
      </c>
      <c r="D24" s="120">
        <f>E24+G24+F24</f>
        <v>92258</v>
      </c>
      <c r="E24" s="120">
        <v>37050</v>
      </c>
      <c r="F24" s="120">
        <v>40341</v>
      </c>
      <c r="G24" s="120">
        <v>14867</v>
      </c>
      <c r="H24" s="120"/>
      <c r="I24" s="120"/>
      <c r="J24" s="120">
        <v>1107100</v>
      </c>
    </row>
    <row r="25" spans="1:10" ht="15">
      <c r="A25" s="60">
        <v>2</v>
      </c>
      <c r="B25" s="60" t="s">
        <v>352</v>
      </c>
      <c r="C25" s="60">
        <v>28.25</v>
      </c>
      <c r="D25" s="120">
        <f>E25+G25+F25</f>
        <v>468283</v>
      </c>
      <c r="E25" s="120">
        <v>149750</v>
      </c>
      <c r="F25" s="120">
        <v>207000</v>
      </c>
      <c r="G25" s="120">
        <v>111533</v>
      </c>
      <c r="H25" s="120"/>
      <c r="I25" s="120"/>
      <c r="J25" s="120">
        <v>5619400</v>
      </c>
    </row>
    <row r="26" spans="1:10" ht="45">
      <c r="A26" s="60">
        <v>3</v>
      </c>
      <c r="B26" s="60" t="s">
        <v>353</v>
      </c>
      <c r="C26" s="60">
        <v>19.5</v>
      </c>
      <c r="D26" s="120">
        <f>E26+G26+F26</f>
        <v>107417</v>
      </c>
      <c r="E26" s="120">
        <v>66353</v>
      </c>
      <c r="F26" s="120">
        <v>41064</v>
      </c>
      <c r="G26" s="120"/>
      <c r="H26" s="120"/>
      <c r="I26" s="120"/>
      <c r="J26" s="120">
        <v>1289000</v>
      </c>
    </row>
    <row r="27" spans="1:10" ht="15">
      <c r="A27" s="167" t="s">
        <v>166</v>
      </c>
      <c r="B27" s="167"/>
      <c r="C27" s="62" t="s">
        <v>167</v>
      </c>
      <c r="D27" s="60">
        <f>D24+D25+D26</f>
        <v>667958</v>
      </c>
      <c r="E27" s="60" t="s">
        <v>167</v>
      </c>
      <c r="F27" s="60" t="s">
        <v>167</v>
      </c>
      <c r="G27" s="60" t="s">
        <v>167</v>
      </c>
      <c r="H27" s="60" t="s">
        <v>167</v>
      </c>
      <c r="I27" s="60" t="s">
        <v>167</v>
      </c>
      <c r="J27" s="60">
        <f>SUM(J24:J26)</f>
        <v>8015500</v>
      </c>
    </row>
    <row r="28" ht="15">
      <c r="A28" s="58"/>
    </row>
    <row r="29" spans="1:10" ht="13.5">
      <c r="A29" s="150" t="s">
        <v>231</v>
      </c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ht="13.5">
      <c r="A30" s="150" t="s">
        <v>232</v>
      </c>
      <c r="B30" s="150"/>
      <c r="C30" s="150"/>
      <c r="D30" s="150"/>
      <c r="E30" s="150"/>
      <c r="F30" s="150"/>
      <c r="G30" s="150"/>
      <c r="H30" s="150"/>
      <c r="I30" s="150"/>
      <c r="J30" s="150"/>
    </row>
    <row r="31" ht="30" customHeight="1">
      <c r="A31" s="58"/>
    </row>
    <row r="32" spans="1:10" ht="30">
      <c r="A32" s="60" t="s">
        <v>21</v>
      </c>
      <c r="B32" s="168" t="s">
        <v>168</v>
      </c>
      <c r="C32" s="168"/>
      <c r="D32" s="168"/>
      <c r="E32" s="168" t="s">
        <v>169</v>
      </c>
      <c r="F32" s="168"/>
      <c r="G32" s="168" t="s">
        <v>170</v>
      </c>
      <c r="H32" s="168"/>
      <c r="I32" s="60" t="s">
        <v>171</v>
      </c>
      <c r="J32" s="60" t="s">
        <v>172</v>
      </c>
    </row>
    <row r="33" spans="1:10" ht="15">
      <c r="A33" s="60">
        <v>1</v>
      </c>
      <c r="B33" s="168">
        <v>2</v>
      </c>
      <c r="C33" s="168"/>
      <c r="D33" s="168"/>
      <c r="E33" s="168">
        <v>3</v>
      </c>
      <c r="F33" s="168"/>
      <c r="G33" s="168">
        <v>4</v>
      </c>
      <c r="H33" s="168"/>
      <c r="I33" s="60">
        <v>5</v>
      </c>
      <c r="J33" s="60">
        <v>6</v>
      </c>
    </row>
    <row r="34" spans="1:10" ht="15">
      <c r="A34" s="60">
        <v>1</v>
      </c>
      <c r="B34" s="168" t="s">
        <v>354</v>
      </c>
      <c r="C34" s="168"/>
      <c r="D34" s="168"/>
      <c r="E34" s="168">
        <v>1</v>
      </c>
      <c r="F34" s="168"/>
      <c r="G34" s="168">
        <v>1</v>
      </c>
      <c r="H34" s="168"/>
      <c r="I34" s="60">
        <v>1</v>
      </c>
      <c r="J34" s="60">
        <v>8000</v>
      </c>
    </row>
    <row r="35" spans="1:10" ht="15">
      <c r="A35" s="60"/>
      <c r="B35" s="168"/>
      <c r="C35" s="168"/>
      <c r="D35" s="168"/>
      <c r="E35" s="168"/>
      <c r="F35" s="168"/>
      <c r="G35" s="168"/>
      <c r="H35" s="168"/>
      <c r="I35" s="60"/>
      <c r="J35" s="60"/>
    </row>
    <row r="36" spans="1:10" ht="15">
      <c r="A36" s="60"/>
      <c r="B36" s="168" t="s">
        <v>235</v>
      </c>
      <c r="C36" s="168"/>
      <c r="D36" s="168"/>
      <c r="E36" s="168" t="s">
        <v>167</v>
      </c>
      <c r="F36" s="168"/>
      <c r="G36" s="168" t="s">
        <v>167</v>
      </c>
      <c r="H36" s="168"/>
      <c r="I36" s="60" t="s">
        <v>167</v>
      </c>
      <c r="J36" s="60">
        <f>J34</f>
        <v>8000</v>
      </c>
    </row>
    <row r="37" ht="15">
      <c r="A37" s="58"/>
    </row>
    <row r="38" spans="1:10" ht="13.5">
      <c r="A38" s="150" t="s">
        <v>233</v>
      </c>
      <c r="B38" s="150"/>
      <c r="C38" s="150"/>
      <c r="D38" s="150"/>
      <c r="E38" s="150"/>
      <c r="F38" s="150"/>
      <c r="G38" s="150"/>
      <c r="H38" s="150"/>
      <c r="I38" s="150"/>
      <c r="J38" s="150"/>
    </row>
    <row r="39" spans="1:10" ht="13.5">
      <c r="A39" s="150" t="s">
        <v>234</v>
      </c>
      <c r="B39" s="150"/>
      <c r="C39" s="150"/>
      <c r="D39" s="150"/>
      <c r="E39" s="150"/>
      <c r="F39" s="150"/>
      <c r="G39" s="150"/>
      <c r="H39" s="150"/>
      <c r="I39" s="150"/>
      <c r="J39" s="150"/>
    </row>
    <row r="40" ht="11.25" customHeight="1">
      <c r="A40" s="58"/>
    </row>
    <row r="41" spans="1:10" ht="75">
      <c r="A41" s="60" t="s">
        <v>21</v>
      </c>
      <c r="B41" s="168" t="s">
        <v>168</v>
      </c>
      <c r="C41" s="168"/>
      <c r="D41" s="168"/>
      <c r="E41" s="168"/>
      <c r="F41" s="168" t="s">
        <v>173</v>
      </c>
      <c r="G41" s="168"/>
      <c r="H41" s="60" t="s">
        <v>174</v>
      </c>
      <c r="I41" s="60" t="s">
        <v>175</v>
      </c>
      <c r="J41" s="60" t="s">
        <v>172</v>
      </c>
    </row>
    <row r="42" spans="1:10" ht="15">
      <c r="A42" s="60">
        <v>1</v>
      </c>
      <c r="B42" s="168">
        <v>2</v>
      </c>
      <c r="C42" s="168"/>
      <c r="D42" s="168"/>
      <c r="E42" s="168"/>
      <c r="F42" s="168">
        <v>3</v>
      </c>
      <c r="G42" s="168"/>
      <c r="H42" s="60">
        <v>4</v>
      </c>
      <c r="I42" s="60">
        <v>5</v>
      </c>
      <c r="J42" s="60">
        <v>6</v>
      </c>
    </row>
    <row r="43" spans="1:10" ht="15">
      <c r="A43" s="60">
        <v>1</v>
      </c>
      <c r="B43" s="168" t="s">
        <v>373</v>
      </c>
      <c r="C43" s="168"/>
      <c r="D43" s="168"/>
      <c r="E43" s="168"/>
      <c r="F43" s="168">
        <v>2</v>
      </c>
      <c r="G43" s="168"/>
      <c r="H43" s="60">
        <v>12</v>
      </c>
      <c r="I43" s="60">
        <v>50</v>
      </c>
      <c r="J43" s="60">
        <f>F43*H43*I43</f>
        <v>1200</v>
      </c>
    </row>
    <row r="44" spans="1:10" ht="15">
      <c r="A44" s="60"/>
      <c r="B44" s="168"/>
      <c r="C44" s="168"/>
      <c r="D44" s="168"/>
      <c r="E44" s="168"/>
      <c r="F44" s="168"/>
      <c r="G44" s="168"/>
      <c r="H44" s="60"/>
      <c r="I44" s="60"/>
      <c r="J44" s="60"/>
    </row>
    <row r="45" spans="1:10" ht="15">
      <c r="A45" s="60"/>
      <c r="B45" s="168" t="s">
        <v>235</v>
      </c>
      <c r="C45" s="168"/>
      <c r="D45" s="168"/>
      <c r="E45" s="168"/>
      <c r="F45" s="168" t="s">
        <v>167</v>
      </c>
      <c r="G45" s="168"/>
      <c r="H45" s="60" t="s">
        <v>167</v>
      </c>
      <c r="I45" s="60" t="s">
        <v>167</v>
      </c>
      <c r="J45" s="60">
        <f>J43</f>
        <v>1200</v>
      </c>
    </row>
    <row r="46" ht="15">
      <c r="A46" s="58"/>
    </row>
    <row r="47" spans="1:10" ht="13.5">
      <c r="A47" s="150" t="s">
        <v>257</v>
      </c>
      <c r="B47" s="150"/>
      <c r="C47" s="150"/>
      <c r="D47" s="150"/>
      <c r="E47" s="150"/>
      <c r="F47" s="150"/>
      <c r="G47" s="150"/>
      <c r="H47" s="150"/>
      <c r="I47" s="150"/>
      <c r="J47" s="150"/>
    </row>
    <row r="48" spans="1:10" ht="13.5">
      <c r="A48" s="150" t="s">
        <v>258</v>
      </c>
      <c r="B48" s="150"/>
      <c r="C48" s="150"/>
      <c r="D48" s="150"/>
      <c r="E48" s="150"/>
      <c r="F48" s="150"/>
      <c r="G48" s="150"/>
      <c r="H48" s="150"/>
      <c r="I48" s="150"/>
      <c r="J48" s="150"/>
    </row>
    <row r="49" spans="1:10" ht="13.5">
      <c r="A49" s="150" t="s">
        <v>259</v>
      </c>
      <c r="B49" s="150"/>
      <c r="C49" s="150"/>
      <c r="D49" s="150"/>
      <c r="E49" s="150"/>
      <c r="F49" s="150"/>
      <c r="G49" s="150"/>
      <c r="H49" s="150"/>
      <c r="I49" s="150"/>
      <c r="J49" s="150"/>
    </row>
    <row r="50" spans="1:10" ht="13.5">
      <c r="A50" s="150" t="s">
        <v>260</v>
      </c>
      <c r="B50" s="150"/>
      <c r="C50" s="150"/>
      <c r="D50" s="150"/>
      <c r="E50" s="150"/>
      <c r="F50" s="150"/>
      <c r="G50" s="150"/>
      <c r="H50" s="150"/>
      <c r="I50" s="150"/>
      <c r="J50" s="150"/>
    </row>
    <row r="51" ht="13.5" customHeight="1">
      <c r="A51" s="58"/>
    </row>
    <row r="52" spans="1:10" ht="105">
      <c r="A52" s="60" t="s">
        <v>21</v>
      </c>
      <c r="B52" s="168" t="s">
        <v>176</v>
      </c>
      <c r="C52" s="168"/>
      <c r="D52" s="168"/>
      <c r="E52" s="168"/>
      <c r="F52" s="168"/>
      <c r="G52" s="168"/>
      <c r="H52" s="168"/>
      <c r="I52" s="62" t="s">
        <v>177</v>
      </c>
      <c r="J52" s="62" t="s">
        <v>178</v>
      </c>
    </row>
    <row r="53" spans="1:10" ht="15" customHeight="1">
      <c r="A53" s="60">
        <v>1</v>
      </c>
      <c r="B53" s="168">
        <v>2</v>
      </c>
      <c r="C53" s="168"/>
      <c r="D53" s="168"/>
      <c r="E53" s="168"/>
      <c r="F53" s="168"/>
      <c r="G53" s="168"/>
      <c r="H53" s="168"/>
      <c r="I53" s="60">
        <v>3</v>
      </c>
      <c r="J53" s="63">
        <v>4</v>
      </c>
    </row>
    <row r="54" spans="1:10" ht="15" customHeight="1">
      <c r="A54" s="64">
        <v>1</v>
      </c>
      <c r="B54" s="177" t="s">
        <v>179</v>
      </c>
      <c r="C54" s="178"/>
      <c r="D54" s="178"/>
      <c r="E54" s="178"/>
      <c r="F54" s="178"/>
      <c r="G54" s="178"/>
      <c r="H54" s="179"/>
      <c r="I54" s="64">
        <v>8015500</v>
      </c>
      <c r="J54" s="44"/>
    </row>
    <row r="55" spans="1:10" ht="15" customHeight="1">
      <c r="A55" s="64" t="s">
        <v>180</v>
      </c>
      <c r="B55" s="170" t="s">
        <v>236</v>
      </c>
      <c r="C55" s="171"/>
      <c r="D55" s="171"/>
      <c r="E55" s="171"/>
      <c r="F55" s="171"/>
      <c r="G55" s="171"/>
      <c r="H55" s="172"/>
      <c r="I55" s="65"/>
      <c r="J55" s="44">
        <v>1763300</v>
      </c>
    </row>
    <row r="56" spans="1:10" ht="24.75" customHeight="1">
      <c r="A56" s="64" t="s">
        <v>181</v>
      </c>
      <c r="B56" s="170" t="s">
        <v>237</v>
      </c>
      <c r="C56" s="171"/>
      <c r="D56" s="171"/>
      <c r="E56" s="171"/>
      <c r="F56" s="171"/>
      <c r="G56" s="171"/>
      <c r="H56" s="172"/>
      <c r="I56" s="64"/>
      <c r="J56" s="44"/>
    </row>
    <row r="57" spans="1:10" ht="30" customHeight="1">
      <c r="A57" s="64" t="s">
        <v>182</v>
      </c>
      <c r="B57" s="170" t="s">
        <v>239</v>
      </c>
      <c r="C57" s="171"/>
      <c r="D57" s="171"/>
      <c r="E57" s="171"/>
      <c r="F57" s="171"/>
      <c r="G57" s="171"/>
      <c r="H57" s="172"/>
      <c r="I57" s="64"/>
      <c r="J57" s="44"/>
    </row>
    <row r="58" spans="1:10" ht="28.5" customHeight="1">
      <c r="A58" s="64">
        <v>2</v>
      </c>
      <c r="B58" s="177" t="s">
        <v>240</v>
      </c>
      <c r="C58" s="178"/>
      <c r="D58" s="178"/>
      <c r="E58" s="178"/>
      <c r="F58" s="178"/>
      <c r="G58" s="178"/>
      <c r="H58" s="179"/>
      <c r="I58" s="64" t="s">
        <v>238</v>
      </c>
      <c r="J58" s="44">
        <f>J59+J61</f>
        <v>248400</v>
      </c>
    </row>
    <row r="59" spans="1:10" ht="55.5" customHeight="1">
      <c r="A59" s="64" t="s">
        <v>183</v>
      </c>
      <c r="B59" s="170" t="s">
        <v>241</v>
      </c>
      <c r="C59" s="171"/>
      <c r="D59" s="171"/>
      <c r="E59" s="171"/>
      <c r="F59" s="171"/>
      <c r="G59" s="171"/>
      <c r="H59" s="172"/>
      <c r="I59" s="64">
        <v>8015500</v>
      </c>
      <c r="J59" s="44">
        <v>232400</v>
      </c>
    </row>
    <row r="60" spans="1:10" ht="36.75" customHeight="1">
      <c r="A60" s="64" t="s">
        <v>184</v>
      </c>
      <c r="B60" s="170" t="s">
        <v>185</v>
      </c>
      <c r="C60" s="171"/>
      <c r="D60" s="171"/>
      <c r="E60" s="171"/>
      <c r="F60" s="171"/>
      <c r="G60" s="171"/>
      <c r="H60" s="172"/>
      <c r="I60" s="64"/>
      <c r="J60" s="44"/>
    </row>
    <row r="61" spans="1:10" ht="30" customHeight="1">
      <c r="A61" s="64" t="s">
        <v>186</v>
      </c>
      <c r="B61" s="170" t="s">
        <v>187</v>
      </c>
      <c r="C61" s="171"/>
      <c r="D61" s="171"/>
      <c r="E61" s="171"/>
      <c r="F61" s="171"/>
      <c r="G61" s="171"/>
      <c r="H61" s="172"/>
      <c r="I61" s="64">
        <v>8015500</v>
      </c>
      <c r="J61" s="44">
        <v>16000</v>
      </c>
    </row>
    <row r="62" spans="1:10" ht="30" customHeight="1">
      <c r="A62" s="64" t="s">
        <v>188</v>
      </c>
      <c r="B62" s="180" t="s">
        <v>355</v>
      </c>
      <c r="C62" s="180"/>
      <c r="D62" s="180"/>
      <c r="E62" s="180"/>
      <c r="F62" s="180"/>
      <c r="G62" s="180"/>
      <c r="H62" s="180"/>
      <c r="I62" s="64"/>
      <c r="J62" s="44"/>
    </row>
    <row r="63" spans="1:10" ht="30" customHeight="1">
      <c r="A63" s="64" t="s">
        <v>190</v>
      </c>
      <c r="B63" s="180" t="s">
        <v>189</v>
      </c>
      <c r="C63" s="180"/>
      <c r="D63" s="180"/>
      <c r="E63" s="180"/>
      <c r="F63" s="180"/>
      <c r="G63" s="180"/>
      <c r="H63" s="180"/>
      <c r="I63" s="64"/>
      <c r="J63" s="44"/>
    </row>
    <row r="64" spans="1:10" ht="33" customHeight="1">
      <c r="A64" s="64">
        <v>3</v>
      </c>
      <c r="B64" s="177" t="s">
        <v>191</v>
      </c>
      <c r="C64" s="178"/>
      <c r="D64" s="178"/>
      <c r="E64" s="178"/>
      <c r="F64" s="178"/>
      <c r="G64" s="178"/>
      <c r="H64" s="179"/>
      <c r="I64" s="64">
        <v>8015500</v>
      </c>
      <c r="J64" s="44">
        <v>408700</v>
      </c>
    </row>
    <row r="65" spans="1:10" ht="15">
      <c r="A65" s="64"/>
      <c r="B65" s="167" t="s">
        <v>166</v>
      </c>
      <c r="C65" s="167"/>
      <c r="D65" s="167"/>
      <c r="E65" s="167"/>
      <c r="F65" s="167"/>
      <c r="G65" s="167"/>
      <c r="H65" s="167"/>
      <c r="I65" s="64" t="s">
        <v>238</v>
      </c>
      <c r="J65" s="44">
        <f>J55+J58+J64</f>
        <v>2420400</v>
      </c>
    </row>
    <row r="66" spans="1:10" ht="13.5">
      <c r="A66" s="150" t="s">
        <v>192</v>
      </c>
      <c r="B66" s="150"/>
      <c r="C66" s="150"/>
      <c r="D66" s="150"/>
      <c r="E66" s="150"/>
      <c r="F66" s="150"/>
      <c r="G66" s="150"/>
      <c r="H66" s="150"/>
      <c r="I66" s="150"/>
      <c r="J66" s="150"/>
    </row>
    <row r="67" spans="1:10" ht="13.5">
      <c r="A67" s="160" t="s">
        <v>193</v>
      </c>
      <c r="B67" s="160"/>
      <c r="C67" s="160"/>
      <c r="D67" s="160"/>
      <c r="E67" s="160"/>
      <c r="F67" s="160"/>
      <c r="G67" s="160"/>
      <c r="H67" s="160"/>
      <c r="I67" s="160"/>
      <c r="J67" s="160"/>
    </row>
    <row r="68" spans="1:10" ht="12.75">
      <c r="A68" s="181" t="s">
        <v>194</v>
      </c>
      <c r="B68" s="181"/>
      <c r="C68" s="181"/>
      <c r="D68" s="181"/>
      <c r="E68" s="181"/>
      <c r="F68" s="181"/>
      <c r="G68" s="181"/>
      <c r="H68" s="181"/>
      <c r="I68" s="181"/>
      <c r="J68" s="181"/>
    </row>
    <row r="69" spans="1:10" ht="13.5">
      <c r="A69" s="160" t="s">
        <v>195</v>
      </c>
      <c r="B69" s="160"/>
      <c r="C69" s="160"/>
      <c r="D69" s="160"/>
      <c r="E69" s="160"/>
      <c r="F69" s="160"/>
      <c r="G69" s="160"/>
      <c r="H69" s="160"/>
      <c r="I69" s="160"/>
      <c r="J69" s="160"/>
    </row>
    <row r="70" spans="1:10" ht="13.5">
      <c r="A70" s="160" t="s">
        <v>196</v>
      </c>
      <c r="B70" s="160"/>
      <c r="C70" s="160"/>
      <c r="D70" s="160"/>
      <c r="E70" s="160"/>
      <c r="F70" s="160"/>
      <c r="G70" s="160"/>
      <c r="H70" s="160"/>
      <c r="I70" s="160"/>
      <c r="J70" s="160"/>
    </row>
    <row r="71" spans="1:10" ht="13.5">
      <c r="A71" s="160" t="s">
        <v>197</v>
      </c>
      <c r="B71" s="160"/>
      <c r="C71" s="160"/>
      <c r="D71" s="160"/>
      <c r="E71" s="160"/>
      <c r="F71" s="160"/>
      <c r="G71" s="160"/>
      <c r="H71" s="160"/>
      <c r="I71" s="160"/>
      <c r="J71" s="160"/>
    </row>
    <row r="72" spans="1:10" ht="13.5">
      <c r="A72" s="160" t="s">
        <v>198</v>
      </c>
      <c r="B72" s="160"/>
      <c r="C72" s="160"/>
      <c r="D72" s="160"/>
      <c r="E72" s="160"/>
      <c r="F72" s="160"/>
      <c r="G72" s="160"/>
      <c r="H72" s="160"/>
      <c r="I72" s="160"/>
      <c r="J72" s="160"/>
    </row>
    <row r="73" ht="13.5">
      <c r="A73" s="40"/>
    </row>
    <row r="74" spans="1:10" ht="13.5">
      <c r="A74" s="150" t="s">
        <v>255</v>
      </c>
      <c r="B74" s="150"/>
      <c r="C74" s="150"/>
      <c r="D74" s="150"/>
      <c r="E74" s="150"/>
      <c r="F74" s="150"/>
      <c r="G74" s="150"/>
      <c r="H74" s="150"/>
      <c r="I74" s="150"/>
      <c r="J74" s="150"/>
    </row>
    <row r="75" spans="1:10" ht="13.5">
      <c r="A75" s="150" t="s">
        <v>256</v>
      </c>
      <c r="B75" s="150"/>
      <c r="C75" s="150"/>
      <c r="D75" s="150"/>
      <c r="E75" s="150"/>
      <c r="F75" s="150"/>
      <c r="G75" s="150"/>
      <c r="H75" s="150"/>
      <c r="I75" s="150"/>
      <c r="J75" s="150"/>
    </row>
    <row r="76" ht="13.5">
      <c r="A76" s="40"/>
    </row>
    <row r="77" spans="1:10" ht="13.5">
      <c r="A77" s="150" t="s">
        <v>154</v>
      </c>
      <c r="B77" s="150"/>
      <c r="C77" s="150"/>
      <c r="D77" s="150"/>
      <c r="E77" s="150"/>
      <c r="F77" s="150"/>
      <c r="G77" s="150"/>
      <c r="H77" s="150"/>
      <c r="I77" s="150"/>
      <c r="J77" s="150"/>
    </row>
    <row r="78" spans="1:10" ht="13.5">
      <c r="A78" s="150" t="s">
        <v>155</v>
      </c>
      <c r="B78" s="150"/>
      <c r="C78" s="150"/>
      <c r="D78" s="150"/>
      <c r="E78" s="150"/>
      <c r="F78" s="150"/>
      <c r="G78" s="150"/>
      <c r="H78" s="150"/>
      <c r="I78" s="150"/>
      <c r="J78" s="150"/>
    </row>
    <row r="79" ht="15">
      <c r="A79" s="58"/>
    </row>
    <row r="80" spans="1:10" ht="60">
      <c r="A80" s="60" t="s">
        <v>21</v>
      </c>
      <c r="B80" s="168" t="s">
        <v>22</v>
      </c>
      <c r="C80" s="168"/>
      <c r="D80" s="168"/>
      <c r="E80" s="168"/>
      <c r="F80" s="168"/>
      <c r="G80" s="60" t="s">
        <v>199</v>
      </c>
      <c r="H80" s="168" t="s">
        <v>200</v>
      </c>
      <c r="I80" s="168"/>
      <c r="J80" s="60" t="s">
        <v>201</v>
      </c>
    </row>
    <row r="81" spans="1:10" ht="15">
      <c r="A81" s="60">
        <v>1</v>
      </c>
      <c r="B81" s="168">
        <v>2</v>
      </c>
      <c r="C81" s="168"/>
      <c r="D81" s="168"/>
      <c r="E81" s="168"/>
      <c r="F81" s="168"/>
      <c r="G81" s="60">
        <v>3</v>
      </c>
      <c r="H81" s="168">
        <v>4</v>
      </c>
      <c r="I81" s="168"/>
      <c r="J81" s="60">
        <v>5</v>
      </c>
    </row>
    <row r="82" spans="1:10" ht="15">
      <c r="A82" s="60"/>
      <c r="B82" s="44"/>
      <c r="C82" s="44"/>
      <c r="D82" s="44"/>
      <c r="E82" s="44"/>
      <c r="F82" s="60"/>
      <c r="G82" s="60"/>
      <c r="H82" s="168"/>
      <c r="I82" s="168"/>
      <c r="J82" s="60"/>
    </row>
    <row r="83" spans="1:10" ht="15">
      <c r="A83" s="60"/>
      <c r="B83" s="44"/>
      <c r="C83" s="44"/>
      <c r="D83" s="44"/>
      <c r="E83" s="44"/>
      <c r="F83" s="60"/>
      <c r="G83" s="60"/>
      <c r="H83" s="168"/>
      <c r="I83" s="168"/>
      <c r="J83" s="60"/>
    </row>
    <row r="84" spans="1:10" ht="15">
      <c r="A84" s="60"/>
      <c r="B84" s="44"/>
      <c r="C84" s="44"/>
      <c r="D84" s="44"/>
      <c r="E84" s="44"/>
      <c r="F84" s="61" t="s">
        <v>166</v>
      </c>
      <c r="G84" s="60" t="s">
        <v>167</v>
      </c>
      <c r="H84" s="168" t="s">
        <v>238</v>
      </c>
      <c r="I84" s="168"/>
      <c r="J84" s="60"/>
    </row>
    <row r="85" ht="15">
      <c r="A85" s="58"/>
    </row>
    <row r="86" spans="1:10" ht="13.5">
      <c r="A86" s="150" t="s">
        <v>253</v>
      </c>
      <c r="B86" s="150"/>
      <c r="C86" s="150"/>
      <c r="D86" s="150"/>
      <c r="E86" s="150"/>
      <c r="F86" s="150"/>
      <c r="G86" s="150"/>
      <c r="H86" s="150"/>
      <c r="I86" s="150"/>
      <c r="J86" s="150"/>
    </row>
    <row r="87" spans="1:10" ht="13.5">
      <c r="A87" s="150" t="s">
        <v>254</v>
      </c>
      <c r="B87" s="150"/>
      <c r="C87" s="150"/>
      <c r="D87" s="150"/>
      <c r="E87" s="150"/>
      <c r="F87" s="150"/>
      <c r="G87" s="150"/>
      <c r="H87" s="150"/>
      <c r="I87" s="150"/>
      <c r="J87" s="150"/>
    </row>
    <row r="88" ht="13.5">
      <c r="A88" s="40"/>
    </row>
    <row r="89" spans="1:10" ht="13.5">
      <c r="A89" s="150" t="s">
        <v>154</v>
      </c>
      <c r="B89" s="150"/>
      <c r="C89" s="150"/>
      <c r="D89" s="150"/>
      <c r="E89" s="150"/>
      <c r="F89" s="150"/>
      <c r="G89" s="150"/>
      <c r="H89" s="150"/>
      <c r="I89" s="150"/>
      <c r="J89" s="150"/>
    </row>
    <row r="90" spans="1:10" ht="13.5">
      <c r="A90" s="150" t="s">
        <v>155</v>
      </c>
      <c r="B90" s="150"/>
      <c r="C90" s="150"/>
      <c r="D90" s="150"/>
      <c r="E90" s="150"/>
      <c r="F90" s="150"/>
      <c r="G90" s="150"/>
      <c r="H90" s="150"/>
      <c r="I90" s="150"/>
      <c r="J90" s="150"/>
    </row>
    <row r="91" ht="15">
      <c r="A91" s="58"/>
    </row>
    <row r="92" spans="1:10" ht="51.75" customHeight="1">
      <c r="A92" s="60" t="s">
        <v>21</v>
      </c>
      <c r="B92" s="168" t="s">
        <v>168</v>
      </c>
      <c r="C92" s="168"/>
      <c r="D92" s="168"/>
      <c r="E92" s="168"/>
      <c r="F92" s="168"/>
      <c r="G92" s="60" t="s">
        <v>202</v>
      </c>
      <c r="H92" s="60" t="s">
        <v>203</v>
      </c>
      <c r="I92" s="168" t="s">
        <v>204</v>
      </c>
      <c r="J92" s="168"/>
    </row>
    <row r="93" spans="1:10" ht="15">
      <c r="A93" s="60">
        <v>1</v>
      </c>
      <c r="B93" s="168">
        <v>2</v>
      </c>
      <c r="C93" s="168"/>
      <c r="D93" s="168"/>
      <c r="E93" s="168"/>
      <c r="F93" s="168"/>
      <c r="G93" s="60">
        <v>3</v>
      </c>
      <c r="H93" s="60">
        <v>4</v>
      </c>
      <c r="I93" s="168">
        <v>5</v>
      </c>
      <c r="J93" s="168"/>
    </row>
    <row r="94" spans="1:10" ht="15">
      <c r="A94" s="60">
        <v>1</v>
      </c>
      <c r="B94" s="168" t="s">
        <v>374</v>
      </c>
      <c r="C94" s="168"/>
      <c r="D94" s="168"/>
      <c r="E94" s="168"/>
      <c r="F94" s="168"/>
      <c r="G94" s="60"/>
      <c r="H94" s="60"/>
      <c r="I94" s="168">
        <v>21456.8</v>
      </c>
      <c r="J94" s="168"/>
    </row>
    <row r="95" spans="1:10" ht="29.25" customHeight="1">
      <c r="A95" s="60">
        <v>2</v>
      </c>
      <c r="B95" s="168" t="s">
        <v>270</v>
      </c>
      <c r="C95" s="168"/>
      <c r="D95" s="168"/>
      <c r="E95" s="168"/>
      <c r="F95" s="168"/>
      <c r="G95" s="60"/>
      <c r="H95" s="60"/>
      <c r="I95" s="168">
        <v>775000</v>
      </c>
      <c r="J95" s="168"/>
    </row>
    <row r="96" spans="1:10" ht="15">
      <c r="A96" s="60">
        <v>3</v>
      </c>
      <c r="B96" s="168" t="s">
        <v>268</v>
      </c>
      <c r="C96" s="168"/>
      <c r="D96" s="168"/>
      <c r="E96" s="168"/>
      <c r="F96" s="168"/>
      <c r="G96" s="60"/>
      <c r="H96" s="60"/>
      <c r="I96" s="168">
        <v>850</v>
      </c>
      <c r="J96" s="168"/>
    </row>
    <row r="97" spans="1:10" ht="15">
      <c r="A97" s="60">
        <v>4</v>
      </c>
      <c r="B97" s="168" t="s">
        <v>269</v>
      </c>
      <c r="C97" s="168"/>
      <c r="D97" s="168"/>
      <c r="E97" s="168"/>
      <c r="F97" s="168"/>
      <c r="G97" s="60"/>
      <c r="H97" s="60"/>
      <c r="I97" s="168">
        <v>15000</v>
      </c>
      <c r="J97" s="168"/>
    </row>
    <row r="98" spans="1:10" ht="15">
      <c r="A98" s="60"/>
      <c r="B98" s="168" t="s">
        <v>166</v>
      </c>
      <c r="C98" s="168"/>
      <c r="D98" s="168"/>
      <c r="E98" s="168"/>
      <c r="F98" s="168"/>
      <c r="G98" s="60"/>
      <c r="H98" s="60" t="s">
        <v>167</v>
      </c>
      <c r="I98" s="176">
        <f>I95+I96+I97+I94</f>
        <v>812306.8</v>
      </c>
      <c r="J98" s="176"/>
    </row>
    <row r="99" ht="15">
      <c r="A99" s="58"/>
    </row>
    <row r="100" spans="1:10" ht="13.5">
      <c r="A100" s="150" t="s">
        <v>251</v>
      </c>
      <c r="B100" s="150"/>
      <c r="C100" s="150"/>
      <c r="D100" s="150"/>
      <c r="E100" s="150"/>
      <c r="F100" s="150"/>
      <c r="G100" s="150"/>
      <c r="H100" s="150"/>
      <c r="I100" s="150"/>
      <c r="J100" s="150"/>
    </row>
    <row r="101" spans="1:10" ht="13.5">
      <c r="A101" s="150" t="s">
        <v>252</v>
      </c>
      <c r="B101" s="150"/>
      <c r="C101" s="150"/>
      <c r="D101" s="150"/>
      <c r="E101" s="150"/>
      <c r="F101" s="150"/>
      <c r="G101" s="150"/>
      <c r="H101" s="150"/>
      <c r="I101" s="150"/>
      <c r="J101" s="150"/>
    </row>
    <row r="102" ht="13.5">
      <c r="A102" s="40"/>
    </row>
    <row r="103" spans="1:10" ht="13.5">
      <c r="A103" s="150" t="s">
        <v>154</v>
      </c>
      <c r="B103" s="150"/>
      <c r="C103" s="150"/>
      <c r="D103" s="150"/>
      <c r="E103" s="150"/>
      <c r="F103" s="150"/>
      <c r="G103" s="150"/>
      <c r="H103" s="150"/>
      <c r="I103" s="150"/>
      <c r="J103" s="150"/>
    </row>
    <row r="104" spans="1:10" ht="13.5">
      <c r="A104" s="150" t="s">
        <v>155</v>
      </c>
      <c r="B104" s="150"/>
      <c r="C104" s="150"/>
      <c r="D104" s="150"/>
      <c r="E104" s="150"/>
      <c r="F104" s="150"/>
      <c r="G104" s="150"/>
      <c r="H104" s="150"/>
      <c r="I104" s="150"/>
      <c r="J104" s="150"/>
    </row>
    <row r="105" ht="10.5" customHeight="1">
      <c r="A105" s="58"/>
    </row>
    <row r="106" spans="1:10" ht="60">
      <c r="A106" s="60" t="s">
        <v>21</v>
      </c>
      <c r="B106" s="168" t="s">
        <v>22</v>
      </c>
      <c r="C106" s="168"/>
      <c r="D106" s="168"/>
      <c r="E106" s="168"/>
      <c r="F106" s="168"/>
      <c r="G106" s="60" t="s">
        <v>199</v>
      </c>
      <c r="H106" s="60" t="s">
        <v>200</v>
      </c>
      <c r="I106" s="168" t="s">
        <v>201</v>
      </c>
      <c r="J106" s="168"/>
    </row>
    <row r="107" spans="1:10" ht="15">
      <c r="A107" s="60">
        <v>1</v>
      </c>
      <c r="B107" s="168">
        <v>2</v>
      </c>
      <c r="C107" s="168"/>
      <c r="D107" s="168"/>
      <c r="E107" s="168"/>
      <c r="F107" s="168"/>
      <c r="G107" s="60">
        <v>3</v>
      </c>
      <c r="H107" s="60">
        <v>4</v>
      </c>
      <c r="I107" s="168">
        <v>5</v>
      </c>
      <c r="J107" s="168"/>
    </row>
    <row r="108" spans="1:10" ht="15">
      <c r="A108" s="60"/>
      <c r="B108" s="168"/>
      <c r="C108" s="168"/>
      <c r="D108" s="168"/>
      <c r="E108" s="168"/>
      <c r="F108" s="168"/>
      <c r="G108" s="60"/>
      <c r="H108" s="60"/>
      <c r="I108" s="168"/>
      <c r="J108" s="168"/>
    </row>
    <row r="109" spans="1:10" ht="15">
      <c r="A109" s="60"/>
      <c r="B109" s="168"/>
      <c r="C109" s="168"/>
      <c r="D109" s="168"/>
      <c r="E109" s="168"/>
      <c r="F109" s="168"/>
      <c r="G109" s="60"/>
      <c r="H109" s="60"/>
      <c r="I109" s="168"/>
      <c r="J109" s="168"/>
    </row>
    <row r="110" spans="1:10" ht="15">
      <c r="A110" s="60"/>
      <c r="B110" s="167" t="s">
        <v>166</v>
      </c>
      <c r="C110" s="167"/>
      <c r="D110" s="167"/>
      <c r="E110" s="167"/>
      <c r="F110" s="167"/>
      <c r="G110" s="60" t="s">
        <v>167</v>
      </c>
      <c r="H110" s="60" t="s">
        <v>167</v>
      </c>
      <c r="I110" s="168"/>
      <c r="J110" s="168"/>
    </row>
    <row r="111" ht="15">
      <c r="A111" s="58"/>
    </row>
    <row r="112" spans="1:10" ht="13.5">
      <c r="A112" s="150" t="s">
        <v>249</v>
      </c>
      <c r="B112" s="150"/>
      <c r="C112" s="150"/>
      <c r="D112" s="150"/>
      <c r="E112" s="150"/>
      <c r="F112" s="150"/>
      <c r="G112" s="150"/>
      <c r="H112" s="150"/>
      <c r="I112" s="150"/>
      <c r="J112" s="150"/>
    </row>
    <row r="113" spans="1:10" ht="13.5">
      <c r="A113" s="150" t="s">
        <v>250</v>
      </c>
      <c r="B113" s="150"/>
      <c r="C113" s="150"/>
      <c r="D113" s="150"/>
      <c r="E113" s="150"/>
      <c r="F113" s="150"/>
      <c r="G113" s="150"/>
      <c r="H113" s="150"/>
      <c r="I113" s="150"/>
      <c r="J113" s="150"/>
    </row>
    <row r="114" ht="13.5">
      <c r="A114" s="40"/>
    </row>
    <row r="115" spans="1:10" ht="13.5">
      <c r="A115" s="150" t="s">
        <v>154</v>
      </c>
      <c r="B115" s="150"/>
      <c r="C115" s="150"/>
      <c r="D115" s="150"/>
      <c r="E115" s="150"/>
      <c r="F115" s="150"/>
      <c r="G115" s="150"/>
      <c r="H115" s="150"/>
      <c r="I115" s="150"/>
      <c r="J115" s="150"/>
    </row>
    <row r="116" spans="1:10" ht="13.5">
      <c r="A116" s="150" t="s">
        <v>155</v>
      </c>
      <c r="B116" s="150"/>
      <c r="C116" s="150"/>
      <c r="D116" s="150"/>
      <c r="E116" s="150"/>
      <c r="F116" s="150"/>
      <c r="G116" s="150"/>
      <c r="H116" s="150"/>
      <c r="I116" s="150"/>
      <c r="J116" s="150"/>
    </row>
    <row r="117" ht="14.25" customHeight="1">
      <c r="A117" s="58"/>
    </row>
    <row r="118" spans="1:10" ht="60">
      <c r="A118" s="60" t="s">
        <v>21</v>
      </c>
      <c r="B118" s="168" t="s">
        <v>22</v>
      </c>
      <c r="C118" s="168"/>
      <c r="D118" s="168"/>
      <c r="E118" s="168"/>
      <c r="F118" s="168"/>
      <c r="G118" s="60" t="s">
        <v>199</v>
      </c>
      <c r="H118" s="60" t="s">
        <v>200</v>
      </c>
      <c r="I118" s="168" t="s">
        <v>201</v>
      </c>
      <c r="J118" s="168"/>
    </row>
    <row r="119" spans="1:10" ht="15">
      <c r="A119" s="60">
        <v>1</v>
      </c>
      <c r="B119" s="168">
        <v>2</v>
      </c>
      <c r="C119" s="168"/>
      <c r="D119" s="168"/>
      <c r="E119" s="168"/>
      <c r="F119" s="168"/>
      <c r="G119" s="60">
        <v>3</v>
      </c>
      <c r="H119" s="60">
        <v>4</v>
      </c>
      <c r="I119" s="168">
        <v>5</v>
      </c>
      <c r="J119" s="168"/>
    </row>
    <row r="120" spans="1:10" ht="15">
      <c r="A120" s="60"/>
      <c r="B120" s="168"/>
      <c r="C120" s="168"/>
      <c r="D120" s="168"/>
      <c r="E120" s="168"/>
      <c r="F120" s="168"/>
      <c r="G120" s="60"/>
      <c r="H120" s="60"/>
      <c r="I120" s="168"/>
      <c r="J120" s="168"/>
    </row>
    <row r="121" spans="1:10" ht="15">
      <c r="A121" s="60"/>
      <c r="B121" s="168"/>
      <c r="C121" s="168"/>
      <c r="D121" s="168"/>
      <c r="E121" s="168"/>
      <c r="F121" s="168"/>
      <c r="G121" s="60"/>
      <c r="H121" s="60"/>
      <c r="I121" s="168"/>
      <c r="J121" s="168"/>
    </row>
    <row r="122" spans="1:10" ht="15">
      <c r="A122" s="60"/>
      <c r="B122" s="168" t="s">
        <v>166</v>
      </c>
      <c r="C122" s="168"/>
      <c r="D122" s="168"/>
      <c r="E122" s="168"/>
      <c r="F122" s="168"/>
      <c r="G122" s="60" t="s">
        <v>167</v>
      </c>
      <c r="H122" s="60" t="s">
        <v>167</v>
      </c>
      <c r="I122" s="176">
        <f>I120</f>
        <v>0</v>
      </c>
      <c r="J122" s="176"/>
    </row>
    <row r="123" ht="15">
      <c r="A123" s="58"/>
    </row>
    <row r="124" spans="1:10" ht="13.5">
      <c r="A124" s="150" t="s">
        <v>248</v>
      </c>
      <c r="B124" s="150"/>
      <c r="C124" s="150"/>
      <c r="D124" s="150"/>
      <c r="E124" s="150"/>
      <c r="F124" s="150"/>
      <c r="G124" s="150"/>
      <c r="H124" s="150"/>
      <c r="I124" s="150"/>
      <c r="J124" s="150"/>
    </row>
    <row r="125" ht="13.5">
      <c r="A125" s="40"/>
    </row>
    <row r="126" spans="1:10" ht="13.5">
      <c r="A126" s="150" t="s">
        <v>154</v>
      </c>
      <c r="B126" s="150"/>
      <c r="C126" s="150"/>
      <c r="D126" s="150"/>
      <c r="E126" s="150"/>
      <c r="F126" s="150"/>
      <c r="G126" s="150"/>
      <c r="H126" s="150"/>
      <c r="I126" s="150"/>
      <c r="J126" s="150"/>
    </row>
    <row r="127" spans="1:10" ht="13.5">
      <c r="A127" s="150" t="s">
        <v>155</v>
      </c>
      <c r="B127" s="150"/>
      <c r="C127" s="150"/>
      <c r="D127" s="150"/>
      <c r="E127" s="150"/>
      <c r="F127" s="150"/>
      <c r="G127" s="150"/>
      <c r="H127" s="150"/>
      <c r="I127" s="150"/>
      <c r="J127" s="150"/>
    </row>
    <row r="128" ht="57.75" customHeight="1">
      <c r="A128" s="40"/>
    </row>
    <row r="129" spans="1:10" ht="27" customHeight="1">
      <c r="A129" s="150" t="s">
        <v>246</v>
      </c>
      <c r="B129" s="150"/>
      <c r="C129" s="150"/>
      <c r="D129" s="150"/>
      <c r="E129" s="150"/>
      <c r="F129" s="150"/>
      <c r="G129" s="150"/>
      <c r="H129" s="150"/>
      <c r="I129" s="150"/>
      <c r="J129" s="150"/>
    </row>
    <row r="130" ht="15">
      <c r="A130" s="58"/>
    </row>
    <row r="131" spans="1:10" ht="60">
      <c r="A131" s="60" t="s">
        <v>21</v>
      </c>
      <c r="B131" s="168" t="s">
        <v>168</v>
      </c>
      <c r="C131" s="174"/>
      <c r="D131" s="174"/>
      <c r="E131" s="174"/>
      <c r="F131" s="174"/>
      <c r="G131" s="60" t="s">
        <v>205</v>
      </c>
      <c r="H131" s="60" t="s">
        <v>206</v>
      </c>
      <c r="I131" s="60" t="s">
        <v>207</v>
      </c>
      <c r="J131" s="60" t="s">
        <v>172</v>
      </c>
    </row>
    <row r="132" spans="1:10" ht="15">
      <c r="A132" s="60">
        <v>1</v>
      </c>
      <c r="B132" s="168">
        <v>2</v>
      </c>
      <c r="C132" s="174"/>
      <c r="D132" s="174"/>
      <c r="E132" s="174"/>
      <c r="F132" s="174"/>
      <c r="G132" s="60">
        <v>3</v>
      </c>
      <c r="H132" s="60">
        <v>4</v>
      </c>
      <c r="I132" s="60">
        <v>5</v>
      </c>
      <c r="J132" s="60">
        <v>6</v>
      </c>
    </row>
    <row r="133" spans="1:10" ht="15">
      <c r="A133" s="60">
        <v>1</v>
      </c>
      <c r="B133" s="168" t="s">
        <v>356</v>
      </c>
      <c r="C133" s="174"/>
      <c r="D133" s="174"/>
      <c r="E133" s="174"/>
      <c r="F133" s="174"/>
      <c r="G133" s="60">
        <v>1</v>
      </c>
      <c r="H133" s="60">
        <v>12</v>
      </c>
      <c r="I133" s="60"/>
      <c r="J133" s="60">
        <f>20800+340.05</f>
        <v>21140.05</v>
      </c>
    </row>
    <row r="134" spans="1:10" ht="15">
      <c r="A134" s="60"/>
      <c r="B134" s="167" t="s">
        <v>166</v>
      </c>
      <c r="C134" s="174"/>
      <c r="D134" s="174"/>
      <c r="E134" s="174"/>
      <c r="F134" s="174"/>
      <c r="G134" s="60" t="s">
        <v>167</v>
      </c>
      <c r="H134" s="60" t="s">
        <v>167</v>
      </c>
      <c r="I134" s="60" t="s">
        <v>167</v>
      </c>
      <c r="J134" s="121">
        <f>J133</f>
        <v>21140.05</v>
      </c>
    </row>
    <row r="135" ht="15">
      <c r="A135" s="58"/>
    </row>
    <row r="136" spans="1:10" ht="13.5">
      <c r="A136" s="150" t="s">
        <v>247</v>
      </c>
      <c r="B136" s="150"/>
      <c r="C136" s="150"/>
      <c r="D136" s="150"/>
      <c r="E136" s="150"/>
      <c r="F136" s="150"/>
      <c r="G136" s="150"/>
      <c r="H136" s="150"/>
      <c r="I136" s="150"/>
      <c r="J136" s="150"/>
    </row>
    <row r="137" ht="15">
      <c r="A137" s="58"/>
    </row>
    <row r="138" spans="1:10" ht="60">
      <c r="A138" s="60" t="s">
        <v>21</v>
      </c>
      <c r="B138" s="168" t="s">
        <v>168</v>
      </c>
      <c r="C138" s="168"/>
      <c r="D138" s="168"/>
      <c r="E138" s="168"/>
      <c r="F138" s="168"/>
      <c r="G138" s="168"/>
      <c r="H138" s="60" t="s">
        <v>208</v>
      </c>
      <c r="I138" s="60" t="s">
        <v>209</v>
      </c>
      <c r="J138" s="60" t="s">
        <v>210</v>
      </c>
    </row>
    <row r="139" spans="1:10" ht="15">
      <c r="A139" s="60">
        <v>1</v>
      </c>
      <c r="B139" s="168">
        <v>2</v>
      </c>
      <c r="C139" s="168"/>
      <c r="D139" s="168"/>
      <c r="E139" s="168"/>
      <c r="F139" s="168"/>
      <c r="G139" s="168"/>
      <c r="H139" s="60">
        <v>3</v>
      </c>
      <c r="I139" s="60">
        <v>4</v>
      </c>
      <c r="J139" s="60">
        <v>5</v>
      </c>
    </row>
    <row r="140" spans="1:10" ht="15">
      <c r="A140" s="60">
        <v>1</v>
      </c>
      <c r="B140" s="168" t="s">
        <v>357</v>
      </c>
      <c r="C140" s="168"/>
      <c r="D140" s="168"/>
      <c r="E140" s="168"/>
      <c r="F140" s="168"/>
      <c r="G140" s="168"/>
      <c r="H140" s="60">
        <v>1</v>
      </c>
      <c r="I140" s="60">
        <v>35</v>
      </c>
      <c r="J140" s="60">
        <f>29744.08+1547000+324700</f>
        <v>1901444.08</v>
      </c>
    </row>
    <row r="141" spans="1:10" ht="15">
      <c r="A141" s="60">
        <v>2</v>
      </c>
      <c r="B141" s="168" t="s">
        <v>358</v>
      </c>
      <c r="C141" s="168"/>
      <c r="D141" s="168"/>
      <c r="E141" s="168"/>
      <c r="F141" s="168"/>
      <c r="G141" s="168"/>
      <c r="H141" s="60"/>
      <c r="I141" s="60"/>
      <c r="J141" s="60">
        <f>20000+62000</f>
        <v>82000</v>
      </c>
    </row>
    <row r="142" spans="1:10" ht="15">
      <c r="A142" s="60"/>
      <c r="B142" s="167" t="s">
        <v>166</v>
      </c>
      <c r="C142" s="167"/>
      <c r="D142" s="167"/>
      <c r="E142" s="167"/>
      <c r="F142" s="167"/>
      <c r="G142" s="167"/>
      <c r="H142" s="60"/>
      <c r="I142" s="60"/>
      <c r="J142" s="121">
        <f>J140+J141</f>
        <v>1983444.08</v>
      </c>
    </row>
    <row r="143" ht="15">
      <c r="A143" s="58"/>
    </row>
    <row r="144" spans="1:10" ht="13.5">
      <c r="A144" s="150" t="s">
        <v>245</v>
      </c>
      <c r="B144" s="150"/>
      <c r="C144" s="150"/>
      <c r="D144" s="150"/>
      <c r="E144" s="150"/>
      <c r="F144" s="150"/>
      <c r="G144" s="150"/>
      <c r="H144" s="150"/>
      <c r="I144" s="150"/>
      <c r="J144" s="150"/>
    </row>
    <row r="145" ht="9" customHeight="1">
      <c r="A145" s="40"/>
    </row>
    <row r="146" ht="12.75" hidden="1">
      <c r="A146" s="59"/>
    </row>
    <row r="147" spans="1:10" ht="13.5" hidden="1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</row>
    <row r="148" spans="1:10" ht="27" customHeight="1" hidden="1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</row>
    <row r="149" ht="12.75">
      <c r="A149" s="59"/>
    </row>
    <row r="150" spans="1:10" ht="75">
      <c r="A150" s="60" t="s">
        <v>21</v>
      </c>
      <c r="B150" s="168" t="s">
        <v>22</v>
      </c>
      <c r="C150" s="168"/>
      <c r="D150" s="168"/>
      <c r="E150" s="168"/>
      <c r="F150" s="168"/>
      <c r="G150" s="60" t="s">
        <v>211</v>
      </c>
      <c r="H150" s="60" t="s">
        <v>212</v>
      </c>
      <c r="I150" s="60" t="s">
        <v>213</v>
      </c>
      <c r="J150" s="60" t="s">
        <v>214</v>
      </c>
    </row>
    <row r="151" spans="1:10" ht="15">
      <c r="A151" s="60">
        <v>1</v>
      </c>
      <c r="B151" s="168">
        <v>2</v>
      </c>
      <c r="C151" s="168"/>
      <c r="D151" s="168"/>
      <c r="E151" s="168"/>
      <c r="F151" s="168"/>
      <c r="G151" s="60">
        <v>4</v>
      </c>
      <c r="H151" s="60">
        <v>5</v>
      </c>
      <c r="I151" s="60">
        <v>6</v>
      </c>
      <c r="J151" s="60">
        <v>6</v>
      </c>
    </row>
    <row r="152" spans="1:10" ht="15">
      <c r="A152" s="60">
        <v>1</v>
      </c>
      <c r="B152" s="168" t="s">
        <v>359</v>
      </c>
      <c r="C152" s="168"/>
      <c r="D152" s="168"/>
      <c r="E152" s="168"/>
      <c r="F152" s="168"/>
      <c r="G152" s="122">
        <f>J152/H152</f>
        <v>55714.28571428572</v>
      </c>
      <c r="H152" s="60">
        <v>7</v>
      </c>
      <c r="I152" s="60"/>
      <c r="J152" s="60">
        <v>390000</v>
      </c>
    </row>
    <row r="153" spans="1:10" ht="15">
      <c r="A153" s="60">
        <v>2</v>
      </c>
      <c r="B153" s="168" t="s">
        <v>370</v>
      </c>
      <c r="C153" s="168"/>
      <c r="D153" s="168"/>
      <c r="E153" s="168"/>
      <c r="F153" s="168"/>
      <c r="G153" s="122"/>
      <c r="H153" s="60"/>
      <c r="I153" s="60"/>
      <c r="J153" s="60">
        <f>861000+400000</f>
        <v>1261000</v>
      </c>
    </row>
    <row r="154" spans="1:10" ht="15">
      <c r="A154" s="60">
        <v>3</v>
      </c>
      <c r="B154" s="168" t="s">
        <v>371</v>
      </c>
      <c r="C154" s="168"/>
      <c r="D154" s="168"/>
      <c r="E154" s="168"/>
      <c r="F154" s="168"/>
      <c r="G154" s="122"/>
      <c r="H154" s="60"/>
      <c r="I154" s="60"/>
      <c r="J154" s="60">
        <v>23000</v>
      </c>
    </row>
    <row r="155" spans="1:10" ht="15">
      <c r="A155" s="60"/>
      <c r="B155" s="167" t="s">
        <v>166</v>
      </c>
      <c r="C155" s="167"/>
      <c r="D155" s="167"/>
      <c r="E155" s="167"/>
      <c r="F155" s="167"/>
      <c r="G155" s="60" t="s">
        <v>167</v>
      </c>
      <c r="H155" s="60" t="s">
        <v>167</v>
      </c>
      <c r="I155" s="60" t="s">
        <v>167</v>
      </c>
      <c r="J155" s="121">
        <f>SUM(J152:J154)</f>
        <v>1674000</v>
      </c>
    </row>
    <row r="156" ht="15">
      <c r="A156" s="58"/>
    </row>
    <row r="157" spans="1:10" ht="13.5">
      <c r="A157" s="150" t="s">
        <v>244</v>
      </c>
      <c r="B157" s="150"/>
      <c r="C157" s="150"/>
      <c r="D157" s="150"/>
      <c r="E157" s="150"/>
      <c r="F157" s="150"/>
      <c r="G157" s="150"/>
      <c r="H157" s="150"/>
      <c r="I157" s="150"/>
      <c r="J157" s="150"/>
    </row>
    <row r="158" ht="7.5" customHeight="1">
      <c r="A158" s="40"/>
    </row>
    <row r="159" ht="12.75" hidden="1">
      <c r="A159" s="59"/>
    </row>
    <row r="160" spans="1:10" ht="13.5" hidden="1">
      <c r="A160" s="169"/>
      <c r="B160" s="169"/>
      <c r="C160" s="169"/>
      <c r="D160" s="169"/>
      <c r="E160" s="169"/>
      <c r="F160" s="169"/>
      <c r="G160" s="169"/>
      <c r="H160" s="169"/>
      <c r="I160" s="169"/>
      <c r="J160" s="169"/>
    </row>
    <row r="161" spans="1:10" ht="13.5" hidden="1">
      <c r="A161" s="173"/>
      <c r="B161" s="173"/>
      <c r="C161" s="173"/>
      <c r="D161" s="173"/>
      <c r="E161" s="173"/>
      <c r="F161" s="173"/>
      <c r="G161" s="173"/>
      <c r="H161" s="173"/>
      <c r="I161" s="173"/>
      <c r="J161" s="173"/>
    </row>
    <row r="162" ht="6" customHeight="1">
      <c r="A162" s="59"/>
    </row>
    <row r="163" spans="1:10" ht="45">
      <c r="A163" s="60" t="s">
        <v>21</v>
      </c>
      <c r="B163" s="168" t="s">
        <v>22</v>
      </c>
      <c r="C163" s="168"/>
      <c r="D163" s="168"/>
      <c r="E163" s="168"/>
      <c r="F163" s="168"/>
      <c r="G163" s="168"/>
      <c r="H163" s="60" t="s">
        <v>215</v>
      </c>
      <c r="I163" s="60" t="s">
        <v>216</v>
      </c>
      <c r="J163" s="60" t="s">
        <v>217</v>
      </c>
    </row>
    <row r="164" spans="1:10" ht="45" customHeight="1">
      <c r="A164" s="60">
        <v>1</v>
      </c>
      <c r="B164" s="168">
        <v>2</v>
      </c>
      <c r="C164" s="168"/>
      <c r="D164" s="168"/>
      <c r="E164" s="168"/>
      <c r="F164" s="168"/>
      <c r="G164" s="168"/>
      <c r="H164" s="60">
        <v>4</v>
      </c>
      <c r="I164" s="60">
        <v>5</v>
      </c>
      <c r="J164" s="60">
        <v>6</v>
      </c>
    </row>
    <row r="165" spans="1:10" ht="15">
      <c r="A165" s="60">
        <v>1</v>
      </c>
      <c r="B165" s="168" t="s">
        <v>380</v>
      </c>
      <c r="C165" s="168"/>
      <c r="D165" s="168"/>
      <c r="E165" s="168"/>
      <c r="F165" s="168"/>
      <c r="G165" s="168"/>
      <c r="H165" s="60"/>
      <c r="I165" s="60"/>
      <c r="J165" s="60">
        <v>11413.83</v>
      </c>
    </row>
    <row r="166" spans="1:10" ht="15">
      <c r="A166" s="60"/>
      <c r="B166" s="168"/>
      <c r="C166" s="168"/>
      <c r="D166" s="168"/>
      <c r="E166" s="168"/>
      <c r="F166" s="168"/>
      <c r="G166" s="168"/>
      <c r="H166" s="60"/>
      <c r="I166" s="60"/>
      <c r="J166" s="60"/>
    </row>
    <row r="167" spans="1:10" ht="15">
      <c r="A167" s="60"/>
      <c r="B167" s="167" t="s">
        <v>166</v>
      </c>
      <c r="C167" s="167"/>
      <c r="D167" s="167"/>
      <c r="E167" s="167"/>
      <c r="F167" s="167"/>
      <c r="G167" s="167"/>
      <c r="H167" s="60" t="s">
        <v>167</v>
      </c>
      <c r="I167" s="60" t="s">
        <v>167</v>
      </c>
      <c r="J167" s="60" t="s">
        <v>167</v>
      </c>
    </row>
    <row r="168" ht="15">
      <c r="A168" s="58"/>
    </row>
    <row r="169" spans="1:10" ht="13.5">
      <c r="A169" s="150" t="s">
        <v>242</v>
      </c>
      <c r="B169" s="150"/>
      <c r="C169" s="150"/>
      <c r="D169" s="150"/>
      <c r="E169" s="150"/>
      <c r="F169" s="150"/>
      <c r="G169" s="150"/>
      <c r="H169" s="150"/>
      <c r="I169" s="150"/>
      <c r="J169" s="150"/>
    </row>
    <row r="170" spans="1:10" ht="13.5">
      <c r="A170" s="150" t="s">
        <v>243</v>
      </c>
      <c r="B170" s="150"/>
      <c r="C170" s="150"/>
      <c r="D170" s="150"/>
      <c r="E170" s="150"/>
      <c r="F170" s="150"/>
      <c r="G170" s="150"/>
      <c r="H170" s="150"/>
      <c r="I170" s="150"/>
      <c r="J170" s="150"/>
    </row>
    <row r="171" ht="15">
      <c r="A171" s="58"/>
    </row>
    <row r="172" spans="1:10" ht="45">
      <c r="A172" s="60" t="s">
        <v>21</v>
      </c>
      <c r="B172" s="168" t="s">
        <v>168</v>
      </c>
      <c r="C172" s="168"/>
      <c r="D172" s="168"/>
      <c r="E172" s="168"/>
      <c r="F172" s="168"/>
      <c r="G172" s="168"/>
      <c r="H172" s="60" t="s">
        <v>218</v>
      </c>
      <c r="I172" s="60" t="s">
        <v>219</v>
      </c>
      <c r="J172" s="60" t="s">
        <v>220</v>
      </c>
    </row>
    <row r="173" spans="1:10" ht="45" customHeight="1">
      <c r="A173" s="60">
        <v>1</v>
      </c>
      <c r="B173" s="168">
        <v>2</v>
      </c>
      <c r="C173" s="168"/>
      <c r="D173" s="168"/>
      <c r="E173" s="168"/>
      <c r="F173" s="168"/>
      <c r="G173" s="168"/>
      <c r="H173" s="60">
        <v>3</v>
      </c>
      <c r="I173" s="60">
        <v>4</v>
      </c>
      <c r="J173" s="60">
        <v>5</v>
      </c>
    </row>
    <row r="174" spans="1:10" ht="15">
      <c r="A174" s="60">
        <v>1</v>
      </c>
      <c r="B174" s="168" t="s">
        <v>360</v>
      </c>
      <c r="C174" s="168"/>
      <c r="D174" s="168"/>
      <c r="E174" s="168"/>
      <c r="F174" s="168"/>
      <c r="G174" s="168"/>
      <c r="H174" s="60">
        <v>1</v>
      </c>
      <c r="I174" s="60">
        <v>11</v>
      </c>
      <c r="J174" s="60">
        <v>5000</v>
      </c>
    </row>
    <row r="175" spans="1:10" ht="15">
      <c r="A175" s="60">
        <v>2</v>
      </c>
      <c r="B175" s="168" t="s">
        <v>361</v>
      </c>
      <c r="C175" s="168"/>
      <c r="D175" s="168"/>
      <c r="E175" s="168"/>
      <c r="F175" s="168"/>
      <c r="G175" s="168"/>
      <c r="H175" s="60">
        <v>1</v>
      </c>
      <c r="I175" s="60">
        <v>1</v>
      </c>
      <c r="J175" s="60">
        <v>10000</v>
      </c>
    </row>
    <row r="176" spans="1:10" ht="15">
      <c r="A176" s="60">
        <v>3</v>
      </c>
      <c r="B176" s="168" t="s">
        <v>362</v>
      </c>
      <c r="C176" s="168"/>
      <c r="D176" s="168"/>
      <c r="E176" s="168"/>
      <c r="F176" s="168"/>
      <c r="G176" s="168"/>
      <c r="H176" s="60">
        <v>1</v>
      </c>
      <c r="I176" s="60">
        <v>12</v>
      </c>
      <c r="J176" s="60">
        <f>81000+25132</f>
        <v>106132</v>
      </c>
    </row>
    <row r="177" spans="1:10" ht="15">
      <c r="A177" s="60">
        <v>4</v>
      </c>
      <c r="B177" s="168" t="s">
        <v>291</v>
      </c>
      <c r="C177" s="168"/>
      <c r="D177" s="168"/>
      <c r="E177" s="168"/>
      <c r="F177" s="168"/>
      <c r="G177" s="168"/>
      <c r="H177" s="60">
        <v>1</v>
      </c>
      <c r="I177" s="60">
        <v>1</v>
      </c>
      <c r="J177" s="60">
        <v>10000</v>
      </c>
    </row>
    <row r="178" spans="1:10" ht="15">
      <c r="A178" s="60">
        <v>5</v>
      </c>
      <c r="B178" s="168" t="s">
        <v>372</v>
      </c>
      <c r="C178" s="168"/>
      <c r="D178" s="168"/>
      <c r="E178" s="168"/>
      <c r="F178" s="168"/>
      <c r="G178" s="168"/>
      <c r="H178" s="60">
        <v>1</v>
      </c>
      <c r="I178" s="60">
        <v>1</v>
      </c>
      <c r="J178" s="60">
        <v>5000</v>
      </c>
    </row>
    <row r="179" spans="1:10" ht="15">
      <c r="A179" s="60"/>
      <c r="B179" s="167" t="s">
        <v>166</v>
      </c>
      <c r="C179" s="167"/>
      <c r="D179" s="167"/>
      <c r="E179" s="167"/>
      <c r="F179" s="167"/>
      <c r="G179" s="167"/>
      <c r="H179" s="60" t="s">
        <v>167</v>
      </c>
      <c r="I179" s="60" t="s">
        <v>167</v>
      </c>
      <c r="J179" s="121">
        <f>SUM(J174:J178)</f>
        <v>136132</v>
      </c>
    </row>
    <row r="180" ht="15">
      <c r="A180" s="58"/>
    </row>
    <row r="181" spans="1:10" ht="13.5">
      <c r="A181" s="150" t="s">
        <v>261</v>
      </c>
      <c r="B181" s="150"/>
      <c r="C181" s="150"/>
      <c r="D181" s="150"/>
      <c r="E181" s="150"/>
      <c r="F181" s="150"/>
      <c r="G181" s="150"/>
      <c r="H181" s="150"/>
      <c r="I181" s="150"/>
      <c r="J181" s="150"/>
    </row>
    <row r="182" ht="45" customHeight="1">
      <c r="A182" s="58"/>
    </row>
    <row r="183" spans="1:10" ht="45">
      <c r="A183" s="60" t="s">
        <v>21</v>
      </c>
      <c r="B183" s="168" t="s">
        <v>168</v>
      </c>
      <c r="C183" s="168"/>
      <c r="D183" s="168"/>
      <c r="E183" s="168"/>
      <c r="F183" s="168"/>
      <c r="G183" s="168"/>
      <c r="H183" s="168"/>
      <c r="I183" s="60" t="s">
        <v>221</v>
      </c>
      <c r="J183" s="60" t="s">
        <v>222</v>
      </c>
    </row>
    <row r="184" spans="1:10" ht="15">
      <c r="A184" s="60">
        <v>1</v>
      </c>
      <c r="B184" s="168">
        <v>2</v>
      </c>
      <c r="C184" s="168"/>
      <c r="D184" s="168"/>
      <c r="E184" s="168"/>
      <c r="F184" s="168"/>
      <c r="G184" s="168"/>
      <c r="H184" s="168"/>
      <c r="I184" s="60">
        <v>3</v>
      </c>
      <c r="J184" s="60">
        <v>4</v>
      </c>
    </row>
    <row r="185" spans="1:10" ht="15">
      <c r="A185" s="60">
        <v>1</v>
      </c>
      <c r="B185" s="168" t="s">
        <v>291</v>
      </c>
      <c r="C185" s="168"/>
      <c r="D185" s="168"/>
      <c r="E185" s="168"/>
      <c r="F185" s="168"/>
      <c r="G185" s="168"/>
      <c r="H185" s="168"/>
      <c r="I185" s="60">
        <v>10</v>
      </c>
      <c r="J185" s="60">
        <v>122693.2</v>
      </c>
    </row>
    <row r="186" spans="1:10" ht="15">
      <c r="A186" s="60">
        <v>2</v>
      </c>
      <c r="B186" s="168" t="s">
        <v>363</v>
      </c>
      <c r="C186" s="168"/>
      <c r="D186" s="168"/>
      <c r="E186" s="168"/>
      <c r="F186" s="168"/>
      <c r="G186" s="168"/>
      <c r="H186" s="168"/>
      <c r="I186" s="60">
        <v>1</v>
      </c>
      <c r="J186" s="60">
        <v>23756.76</v>
      </c>
    </row>
    <row r="187" spans="1:10" ht="15">
      <c r="A187" s="60">
        <v>3</v>
      </c>
      <c r="B187" s="168" t="s">
        <v>364</v>
      </c>
      <c r="C187" s="168"/>
      <c r="D187" s="168"/>
      <c r="E187" s="168"/>
      <c r="F187" s="168"/>
      <c r="G187" s="168"/>
      <c r="H187" s="168"/>
      <c r="I187" s="123">
        <f>J187/2400</f>
        <v>22.916666666666668</v>
      </c>
      <c r="J187" s="60">
        <v>55000</v>
      </c>
    </row>
    <row r="188" spans="1:10" ht="15">
      <c r="A188" s="60">
        <v>4</v>
      </c>
      <c r="B188" s="168" t="s">
        <v>365</v>
      </c>
      <c r="C188" s="168"/>
      <c r="D188" s="168"/>
      <c r="E188" s="168"/>
      <c r="F188" s="168"/>
      <c r="G188" s="168"/>
      <c r="H188" s="168"/>
      <c r="I188" s="123">
        <v>1</v>
      </c>
      <c r="J188" s="60">
        <v>14800</v>
      </c>
    </row>
    <row r="189" spans="1:10" ht="15">
      <c r="A189" s="60"/>
      <c r="B189" s="167" t="s">
        <v>166</v>
      </c>
      <c r="C189" s="167"/>
      <c r="D189" s="167"/>
      <c r="E189" s="167"/>
      <c r="F189" s="167"/>
      <c r="G189" s="167"/>
      <c r="H189" s="167"/>
      <c r="I189" s="60" t="s">
        <v>167</v>
      </c>
      <c r="J189" s="121">
        <f>J185+J187+J188+J186</f>
        <v>216249.96000000002</v>
      </c>
    </row>
    <row r="190" ht="15">
      <c r="A190" s="58"/>
    </row>
    <row r="191" spans="1:10" ht="45" customHeight="1">
      <c r="A191" s="150" t="s">
        <v>262</v>
      </c>
      <c r="B191" s="150"/>
      <c r="C191" s="150"/>
      <c r="D191" s="150"/>
      <c r="E191" s="150"/>
      <c r="F191" s="150"/>
      <c r="G191" s="150"/>
      <c r="H191" s="150"/>
      <c r="I191" s="150"/>
      <c r="J191" s="150"/>
    </row>
    <row r="192" spans="1:10" ht="13.5">
      <c r="A192" s="150" t="s">
        <v>263</v>
      </c>
      <c r="B192" s="150"/>
      <c r="C192" s="150"/>
      <c r="D192" s="150"/>
      <c r="E192" s="150"/>
      <c r="F192" s="150"/>
      <c r="G192" s="150"/>
      <c r="H192" s="150"/>
      <c r="I192" s="150"/>
      <c r="J192" s="150"/>
    </row>
    <row r="193" ht="15">
      <c r="A193" s="58"/>
    </row>
    <row r="194" spans="1:10" ht="45">
      <c r="A194" s="60" t="s">
        <v>21</v>
      </c>
      <c r="B194" s="168" t="s">
        <v>168</v>
      </c>
      <c r="C194" s="168"/>
      <c r="D194" s="168"/>
      <c r="E194" s="168"/>
      <c r="F194" s="168"/>
      <c r="G194" s="168"/>
      <c r="H194" s="60" t="s">
        <v>215</v>
      </c>
      <c r="I194" s="60" t="s">
        <v>223</v>
      </c>
      <c r="J194" s="60" t="s">
        <v>224</v>
      </c>
    </row>
    <row r="195" spans="1:10" ht="15">
      <c r="A195" s="60"/>
      <c r="B195" s="168">
        <v>1</v>
      </c>
      <c r="C195" s="168"/>
      <c r="D195" s="168"/>
      <c r="E195" s="168"/>
      <c r="F195" s="168"/>
      <c r="G195" s="168"/>
      <c r="H195" s="60">
        <v>2</v>
      </c>
      <c r="I195" s="60">
        <v>3</v>
      </c>
      <c r="J195" s="60">
        <v>4</v>
      </c>
    </row>
    <row r="196" spans="1:10" ht="15">
      <c r="A196" s="60">
        <v>1</v>
      </c>
      <c r="B196" s="168" t="s">
        <v>366</v>
      </c>
      <c r="C196" s="168"/>
      <c r="D196" s="168"/>
      <c r="E196" s="168"/>
      <c r="F196" s="168"/>
      <c r="G196" s="168"/>
      <c r="H196" s="60"/>
      <c r="I196" s="60"/>
      <c r="J196" s="60">
        <v>196443.24</v>
      </c>
    </row>
    <row r="197" spans="1:10" ht="15">
      <c r="A197" s="60">
        <v>2</v>
      </c>
      <c r="B197" s="168" t="s">
        <v>367</v>
      </c>
      <c r="C197" s="168"/>
      <c r="D197" s="168"/>
      <c r="E197" s="168"/>
      <c r="F197" s="168"/>
      <c r="G197" s="168"/>
      <c r="H197" s="60"/>
      <c r="I197" s="60"/>
      <c r="J197" s="60">
        <f>175659.95+9000+480000</f>
        <v>664659.95</v>
      </c>
    </row>
    <row r="198" spans="1:10" ht="15">
      <c r="A198" s="60">
        <v>3</v>
      </c>
      <c r="B198" s="168" t="s">
        <v>368</v>
      </c>
      <c r="C198" s="168"/>
      <c r="D198" s="168"/>
      <c r="E198" s="168"/>
      <c r="F198" s="168"/>
      <c r="G198" s="168"/>
      <c r="H198" s="60"/>
      <c r="I198" s="60"/>
      <c r="J198" s="60">
        <f>15000+86350</f>
        <v>101350</v>
      </c>
    </row>
    <row r="199" spans="1:10" ht="15">
      <c r="A199" s="60">
        <v>4</v>
      </c>
      <c r="B199" s="168" t="s">
        <v>369</v>
      </c>
      <c r="C199" s="168"/>
      <c r="D199" s="168"/>
      <c r="E199" s="168"/>
      <c r="F199" s="168"/>
      <c r="G199" s="168"/>
      <c r="H199" s="60"/>
      <c r="I199" s="60"/>
      <c r="J199" s="60">
        <f>4823.19+4823.2+116000+110000</f>
        <v>235646.39</v>
      </c>
    </row>
    <row r="200" spans="1:10" ht="15">
      <c r="A200" s="60"/>
      <c r="B200" s="167" t="s">
        <v>166</v>
      </c>
      <c r="C200" s="167"/>
      <c r="D200" s="167"/>
      <c r="E200" s="167"/>
      <c r="F200" s="167"/>
      <c r="G200" s="167"/>
      <c r="H200" s="60"/>
      <c r="I200" s="60" t="s">
        <v>167</v>
      </c>
      <c r="J200" s="121">
        <f>J196+J197+J198+J199</f>
        <v>1198099.58</v>
      </c>
    </row>
    <row r="203" ht="12.75">
      <c r="J203">
        <f>J27+J36+J65+I98+J142+J155+J179+J189+J200+J45+J134+J165</f>
        <v>16497886.300000003</v>
      </c>
    </row>
  </sheetData>
  <sheetProtection/>
  <mergeCells count="192">
    <mergeCell ref="A16:J16"/>
    <mergeCell ref="A18:J18"/>
    <mergeCell ref="A10:J10"/>
    <mergeCell ref="A11:J11"/>
    <mergeCell ref="A13:J13"/>
    <mergeCell ref="A15:J15"/>
    <mergeCell ref="A29:J29"/>
    <mergeCell ref="E35:F35"/>
    <mergeCell ref="B33:D33"/>
    <mergeCell ref="B34:D34"/>
    <mergeCell ref="G33:H33"/>
    <mergeCell ref="G34:H34"/>
    <mergeCell ref="E33:F33"/>
    <mergeCell ref="H20:H22"/>
    <mergeCell ref="I20:I22"/>
    <mergeCell ref="J20:J22"/>
    <mergeCell ref="D21:D22"/>
    <mergeCell ref="E21:G21"/>
    <mergeCell ref="E32:F32"/>
    <mergeCell ref="G32:H32"/>
    <mergeCell ref="A30:J30"/>
    <mergeCell ref="A5:J5"/>
    <mergeCell ref="A7:J7"/>
    <mergeCell ref="B20:B22"/>
    <mergeCell ref="C20:C22"/>
    <mergeCell ref="D20:G20"/>
    <mergeCell ref="A9:J9"/>
    <mergeCell ref="A20:A22"/>
    <mergeCell ref="A1:J1"/>
    <mergeCell ref="A2:J2"/>
    <mergeCell ref="A3:J3"/>
    <mergeCell ref="A4:J4"/>
    <mergeCell ref="A27:B27"/>
    <mergeCell ref="A38:J38"/>
    <mergeCell ref="B41:E41"/>
    <mergeCell ref="B42:E42"/>
    <mergeCell ref="F41:G41"/>
    <mergeCell ref="F42:G42"/>
    <mergeCell ref="E34:F34"/>
    <mergeCell ref="B32:D32"/>
    <mergeCell ref="G35:H35"/>
    <mergeCell ref="B35:D35"/>
    <mergeCell ref="A70:J70"/>
    <mergeCell ref="A71:J71"/>
    <mergeCell ref="B61:H61"/>
    <mergeCell ref="B62:H62"/>
    <mergeCell ref="B63:H63"/>
    <mergeCell ref="B64:H64"/>
    <mergeCell ref="A66:J66"/>
    <mergeCell ref="A67:J67"/>
    <mergeCell ref="A68:J68"/>
    <mergeCell ref="A69:J69"/>
    <mergeCell ref="A48:J48"/>
    <mergeCell ref="A49:J49"/>
    <mergeCell ref="F43:G43"/>
    <mergeCell ref="F44:G44"/>
    <mergeCell ref="B43:E43"/>
    <mergeCell ref="B44:E44"/>
    <mergeCell ref="A47:J47"/>
    <mergeCell ref="B52:H52"/>
    <mergeCell ref="B53:H53"/>
    <mergeCell ref="B54:H54"/>
    <mergeCell ref="B55:H55"/>
    <mergeCell ref="B56:H56"/>
    <mergeCell ref="B57:H57"/>
    <mergeCell ref="B58:H58"/>
    <mergeCell ref="A87:J87"/>
    <mergeCell ref="A77:J77"/>
    <mergeCell ref="A78:J78"/>
    <mergeCell ref="A75:J75"/>
    <mergeCell ref="A72:J72"/>
    <mergeCell ref="A74:J74"/>
    <mergeCell ref="H84:I84"/>
    <mergeCell ref="B80:F80"/>
    <mergeCell ref="B81:F81"/>
    <mergeCell ref="A86:J86"/>
    <mergeCell ref="H81:I81"/>
    <mergeCell ref="H82:I82"/>
    <mergeCell ref="H83:I83"/>
    <mergeCell ref="H80:I80"/>
    <mergeCell ref="A89:J89"/>
    <mergeCell ref="A90:J90"/>
    <mergeCell ref="I92:J92"/>
    <mergeCell ref="B92:F92"/>
    <mergeCell ref="B93:F93"/>
    <mergeCell ref="I98:J98"/>
    <mergeCell ref="B96:F96"/>
    <mergeCell ref="B94:F94"/>
    <mergeCell ref="I94:J94"/>
    <mergeCell ref="A100:J100"/>
    <mergeCell ref="A103:J103"/>
    <mergeCell ref="B97:F97"/>
    <mergeCell ref="I93:J93"/>
    <mergeCell ref="I95:J95"/>
    <mergeCell ref="I96:J96"/>
    <mergeCell ref="I97:J97"/>
    <mergeCell ref="B95:F95"/>
    <mergeCell ref="B98:F98"/>
    <mergeCell ref="A101:J101"/>
    <mergeCell ref="I122:J122"/>
    <mergeCell ref="I109:J109"/>
    <mergeCell ref="B106:F106"/>
    <mergeCell ref="B107:F107"/>
    <mergeCell ref="B108:F108"/>
    <mergeCell ref="B109:F109"/>
    <mergeCell ref="I106:J106"/>
    <mergeCell ref="I107:J107"/>
    <mergeCell ref="I108:J108"/>
    <mergeCell ref="A116:J116"/>
    <mergeCell ref="A126:J126"/>
    <mergeCell ref="I121:J121"/>
    <mergeCell ref="B118:F118"/>
    <mergeCell ref="B119:F119"/>
    <mergeCell ref="B120:F120"/>
    <mergeCell ref="B121:F121"/>
    <mergeCell ref="I118:J118"/>
    <mergeCell ref="I119:J119"/>
    <mergeCell ref="I120:J120"/>
    <mergeCell ref="B122:F122"/>
    <mergeCell ref="B131:F131"/>
    <mergeCell ref="B132:F132"/>
    <mergeCell ref="B133:F133"/>
    <mergeCell ref="A147:J147"/>
    <mergeCell ref="B134:F134"/>
    <mergeCell ref="A136:J136"/>
    <mergeCell ref="B138:G138"/>
    <mergeCell ref="B139:G139"/>
    <mergeCell ref="A148:J148"/>
    <mergeCell ref="B150:F150"/>
    <mergeCell ref="B151:F151"/>
    <mergeCell ref="B140:G140"/>
    <mergeCell ref="B141:G141"/>
    <mergeCell ref="B142:G142"/>
    <mergeCell ref="A144:J144"/>
    <mergeCell ref="A161:J161"/>
    <mergeCell ref="B164:G164"/>
    <mergeCell ref="B165:G165"/>
    <mergeCell ref="B152:F152"/>
    <mergeCell ref="B155:F155"/>
    <mergeCell ref="B154:F154"/>
    <mergeCell ref="B173:G173"/>
    <mergeCell ref="B174:G174"/>
    <mergeCell ref="B175:G175"/>
    <mergeCell ref="B166:G166"/>
    <mergeCell ref="B167:G167"/>
    <mergeCell ref="A170:J170"/>
    <mergeCell ref="A169:J169"/>
    <mergeCell ref="B172:G172"/>
    <mergeCell ref="B183:H183"/>
    <mergeCell ref="B184:H184"/>
    <mergeCell ref="B185:H185"/>
    <mergeCell ref="B186:H186"/>
    <mergeCell ref="A50:J50"/>
    <mergeCell ref="B65:H65"/>
    <mergeCell ref="B36:D36"/>
    <mergeCell ref="E36:F36"/>
    <mergeCell ref="G36:H36"/>
    <mergeCell ref="A39:J39"/>
    <mergeCell ref="B45:E45"/>
    <mergeCell ref="F45:G45"/>
    <mergeCell ref="B59:H59"/>
    <mergeCell ref="B60:H60"/>
    <mergeCell ref="B194:G194"/>
    <mergeCell ref="A104:J104"/>
    <mergeCell ref="B110:F110"/>
    <mergeCell ref="I110:J110"/>
    <mergeCell ref="A113:J113"/>
    <mergeCell ref="A112:J112"/>
    <mergeCell ref="B176:G176"/>
    <mergeCell ref="B177:G177"/>
    <mergeCell ref="B179:G179"/>
    <mergeCell ref="A181:J181"/>
    <mergeCell ref="B199:G199"/>
    <mergeCell ref="A115:J115"/>
    <mergeCell ref="A192:J192"/>
    <mergeCell ref="B196:G196"/>
    <mergeCell ref="A124:J124"/>
    <mergeCell ref="A127:J127"/>
    <mergeCell ref="A129:J129"/>
    <mergeCell ref="A157:J157"/>
    <mergeCell ref="A160:J160"/>
    <mergeCell ref="B163:G163"/>
    <mergeCell ref="B200:G200"/>
    <mergeCell ref="B153:F153"/>
    <mergeCell ref="B178:G178"/>
    <mergeCell ref="B187:H187"/>
    <mergeCell ref="B188:H188"/>
    <mergeCell ref="B189:H189"/>
    <mergeCell ref="A191:J191"/>
    <mergeCell ref="B195:G195"/>
    <mergeCell ref="B197:G197"/>
    <mergeCell ref="B198:G19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2017-05-15T08:47:42Z</cp:lastPrinted>
  <dcterms:created xsi:type="dcterms:W3CDTF">1996-10-08T23:32:33Z</dcterms:created>
  <dcterms:modified xsi:type="dcterms:W3CDTF">2017-05-15T08:49:10Z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